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2" yWindow="3900" windowWidth="12576" windowHeight="7032" activeTab="3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πιν.28'!$A$1:$AA$22</definedName>
    <definedName name="_xlnm.Print_Area" localSheetId="2">'οικονομική πιν.29'!$A$2:$AA$20</definedName>
    <definedName name="_xlnm.Print_Area" localSheetId="3">πιν.30!$A$1:$N$18</definedName>
    <definedName name="_xlnm.Print_Area" localSheetId="4">πιν.31!$B$2:$N$30</definedName>
  </definedNames>
  <calcPr calcId="145621"/>
</workbook>
</file>

<file path=xl/calcChain.xml><?xml version="1.0" encoding="utf-8"?>
<calcChain xmlns="http://schemas.openxmlformats.org/spreadsheetml/2006/main">
  <c r="G28" i="7" l="1"/>
  <c r="K28" i="7" s="1"/>
  <c r="L28" i="7" s="1"/>
  <c r="E28" i="7"/>
  <c r="F28" i="7" s="1"/>
  <c r="C28" i="7"/>
  <c r="D26" i="7" s="1"/>
  <c r="G27" i="7"/>
  <c r="H27" i="7" s="1"/>
  <c r="E27" i="7"/>
  <c r="F27" i="7" s="1"/>
  <c r="C27" i="7"/>
  <c r="D27" i="7" s="1"/>
  <c r="L26" i="7"/>
  <c r="K26" i="7"/>
  <c r="I26" i="7"/>
  <c r="F26" i="7"/>
  <c r="K25" i="7"/>
  <c r="K27" i="7" s="1"/>
  <c r="I25" i="7"/>
  <c r="J25" i="7" s="1"/>
  <c r="H25" i="7"/>
  <c r="F25" i="7"/>
  <c r="K24" i="7"/>
  <c r="L24" i="7" s="1"/>
  <c r="J24" i="7"/>
  <c r="I24" i="7"/>
  <c r="F24" i="7"/>
  <c r="D24" i="7"/>
  <c r="G23" i="7"/>
  <c r="K23" i="7" s="1"/>
  <c r="L23" i="7" s="1"/>
  <c r="E23" i="7"/>
  <c r="F23" i="7" s="1"/>
  <c r="D23" i="7"/>
  <c r="C23" i="7"/>
  <c r="K22" i="7"/>
  <c r="L22" i="7" s="1"/>
  <c r="I22" i="7"/>
  <c r="J22" i="7" s="1"/>
  <c r="F22" i="7"/>
  <c r="D22" i="7"/>
  <c r="K21" i="7"/>
  <c r="L21" i="7" s="1"/>
  <c r="I21" i="7"/>
  <c r="J21" i="7" s="1"/>
  <c r="F21" i="7"/>
  <c r="H21" i="7" l="1"/>
  <c r="H26" i="7"/>
  <c r="H24" i="7"/>
  <c r="D25" i="7"/>
  <c r="I27" i="7"/>
  <c r="J27" i="7" s="1"/>
  <c r="D28" i="7"/>
  <c r="D21" i="7"/>
  <c r="H22" i="7"/>
  <c r="H23" i="7"/>
  <c r="L27" i="7"/>
  <c r="I23" i="7"/>
  <c r="J23" i="7" s="1"/>
  <c r="L25" i="7"/>
  <c r="J26" i="7"/>
  <c r="I28" i="7" l="1"/>
  <c r="J28" i="7" s="1"/>
  <c r="N13" i="7" l="1"/>
  <c r="L15" i="7"/>
  <c r="F13" i="7"/>
  <c r="C10" i="7"/>
  <c r="C11" i="7"/>
  <c r="C12" i="7"/>
  <c r="C13" i="7"/>
  <c r="C14" i="7"/>
  <c r="E15" i="7"/>
  <c r="F11" i="7" s="1"/>
  <c r="G15" i="7"/>
  <c r="H13" i="7" s="1"/>
  <c r="I15" i="7"/>
  <c r="J11" i="7" s="1"/>
  <c r="K15" i="7"/>
  <c r="L13" i="7" s="1"/>
  <c r="M15" i="7"/>
  <c r="N11" i="7" s="1"/>
  <c r="H10" i="7" l="1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K29" i="11" l="1"/>
  <c r="L22" i="11" s="1"/>
  <c r="I29" i="11"/>
  <c r="G29" i="11"/>
  <c r="E29" i="11"/>
  <c r="C29" i="11"/>
  <c r="F22" i="11" s="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F25" i="11" l="1"/>
  <c r="D22" i="11"/>
  <c r="D20" i="11"/>
  <c r="D25" i="11"/>
  <c r="D29" i="11"/>
  <c r="J27" i="11"/>
  <c r="J25" i="11"/>
  <c r="J22" i="11"/>
  <c r="J19" i="11"/>
  <c r="F29" i="11"/>
  <c r="F17" i="11"/>
  <c r="F13" i="11"/>
  <c r="H29" i="11"/>
  <c r="H8" i="11"/>
  <c r="H16" i="11"/>
  <c r="H15" i="11"/>
  <c r="H13" i="11"/>
  <c r="J13" i="11"/>
  <c r="J18" i="11"/>
  <c r="J23" i="11"/>
  <c r="J16" i="11"/>
  <c r="J29" i="11"/>
  <c r="F23" i="11"/>
  <c r="D17" i="11"/>
  <c r="D14" i="11"/>
  <c r="L24" i="11"/>
  <c r="L8" i="11"/>
  <c r="L6" i="11"/>
  <c r="L16" i="11"/>
  <c r="L13" i="11"/>
  <c r="L29" i="11"/>
  <c r="D23" i="11"/>
  <c r="F26" i="11"/>
  <c r="L19" i="8"/>
  <c r="X10" i="8" l="1"/>
  <c r="X11" i="8"/>
  <c r="X12" i="8"/>
  <c r="X13" i="8"/>
  <c r="X14" i="8"/>
  <c r="X15" i="8"/>
  <c r="X16" i="8"/>
  <c r="X17" i="8"/>
  <c r="X18" i="8"/>
  <c r="X9" i="8"/>
  <c r="W10" i="8"/>
  <c r="W11" i="8"/>
  <c r="W12" i="8"/>
  <c r="W13" i="8"/>
  <c r="W14" i="8"/>
  <c r="W15" i="8"/>
  <c r="W16" i="8"/>
  <c r="W17" i="8"/>
  <c r="W18" i="8"/>
  <c r="W9" i="8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D19" i="8"/>
  <c r="C19" i="8"/>
  <c r="L10" i="10" l="1"/>
  <c r="L11" i="10"/>
  <c r="L12" i="10"/>
  <c r="L13" i="10"/>
  <c r="L14" i="10"/>
  <c r="L15" i="10"/>
  <c r="L16" i="10"/>
  <c r="F17" i="10"/>
  <c r="G13" i="10" s="1"/>
  <c r="H17" i="10"/>
  <c r="I10" i="10" s="1"/>
  <c r="J17" i="10"/>
  <c r="K10" i="10" s="1"/>
  <c r="K12" i="10" l="1"/>
  <c r="K17" i="10"/>
  <c r="K14" i="10"/>
  <c r="K16" i="10"/>
  <c r="K13" i="10"/>
  <c r="G14" i="10"/>
  <c r="G17" i="10"/>
  <c r="G16" i="10"/>
  <c r="G11" i="10"/>
  <c r="G15" i="10"/>
  <c r="G12" i="10"/>
  <c r="G10" i="10"/>
  <c r="I13" i="10"/>
  <c r="I16" i="10"/>
  <c r="K15" i="10"/>
  <c r="I12" i="10"/>
  <c r="K11" i="10"/>
  <c r="L17" i="10"/>
  <c r="M16" i="10" s="1"/>
  <c r="I14" i="10"/>
  <c r="I17" i="10"/>
  <c r="I15" i="10"/>
  <c r="I11" i="10"/>
  <c r="M13" i="10" l="1"/>
  <c r="M17" i="10"/>
  <c r="M15" i="10"/>
  <c r="M10" i="10"/>
  <c r="M14" i="10"/>
  <c r="M11" i="10"/>
  <c r="M12" i="10"/>
  <c r="G38" i="7" l="1"/>
  <c r="G39" i="7"/>
  <c r="G40" i="7"/>
  <c r="G41" i="7"/>
  <c r="G37" i="7"/>
  <c r="H37" i="7" s="1"/>
  <c r="E42" i="7"/>
  <c r="F42" i="7" l="1"/>
  <c r="F41" i="7"/>
  <c r="F40" i="7"/>
  <c r="F39" i="7"/>
  <c r="F38" i="7"/>
  <c r="F37" i="7"/>
  <c r="C42" i="7" l="1"/>
  <c r="G42" i="7" l="1"/>
  <c r="D41" i="7"/>
  <c r="D37" i="7"/>
  <c r="D40" i="7"/>
  <c r="D39" i="7"/>
  <c r="D42" i="7"/>
  <c r="D38" i="7"/>
  <c r="F21" i="11" l="1"/>
  <c r="H39" i="7"/>
  <c r="H42" i="7" l="1"/>
  <c r="H38" i="7"/>
  <c r="H40" i="7"/>
  <c r="H41" i="7"/>
  <c r="I20" i="1"/>
  <c r="M6" i="11" l="1"/>
  <c r="M29" i="11" s="1"/>
  <c r="N29" i="11" l="1"/>
  <c r="N26" i="11"/>
  <c r="N27" i="11"/>
  <c r="F19" i="11"/>
  <c r="F16" i="11"/>
  <c r="L15" i="11" l="1"/>
  <c r="L12" i="11"/>
  <c r="F8" i="11"/>
  <c r="J8" i="11"/>
  <c r="F20" i="11"/>
  <c r="L9" i="11"/>
  <c r="L23" i="1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J7" i="11" l="1"/>
  <c r="D7" i="11"/>
  <c r="D11" i="11"/>
  <c r="D16" i="11"/>
  <c r="D12" i="11"/>
  <c r="D13" i="11"/>
  <c r="D10" i="11"/>
  <c r="L7" i="11"/>
  <c r="F7" i="11" l="1"/>
  <c r="E20" i="1" l="1"/>
  <c r="D20" i="1" l="1"/>
  <c r="P19" i="8"/>
  <c r="Y9" i="8" l="1"/>
  <c r="N25" i="11" l="1"/>
  <c r="N24" i="11"/>
  <c r="N22" i="1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T19" i="8"/>
  <c r="H19" i="8"/>
  <c r="S19" i="8"/>
  <c r="O19" i="8"/>
  <c r="K19" i="8"/>
  <c r="M19" i="8" s="1"/>
  <c r="N19" i="8" s="1"/>
  <c r="G19" i="8"/>
  <c r="B17" i="10"/>
  <c r="C11" i="10" s="1"/>
  <c r="D17" i="10"/>
  <c r="E10" i="10" s="1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M14" i="8"/>
  <c r="N14" i="8" s="1"/>
  <c r="Q14" i="8"/>
  <c r="R14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8" i="8"/>
  <c r="N18" i="8" s="1"/>
  <c r="Q18" i="8"/>
  <c r="R18" i="8" s="1"/>
  <c r="U18" i="8"/>
  <c r="V18" i="8" s="1"/>
  <c r="R20" i="1" l="1"/>
  <c r="S20" i="1" s="1"/>
  <c r="E16" i="10"/>
  <c r="E17" i="10"/>
  <c r="E12" i="10"/>
  <c r="E14" i="10"/>
  <c r="C13" i="10"/>
  <c r="E13" i="10"/>
  <c r="E11" i="10"/>
  <c r="Q19" i="8"/>
  <c r="R19" i="8" s="1"/>
  <c r="Y18" i="8"/>
  <c r="Z18" i="8" s="1"/>
  <c r="C10" i="10"/>
  <c r="C17" i="10"/>
  <c r="C15" i="10"/>
  <c r="C12" i="10"/>
  <c r="E15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19" i="8"/>
  <c r="J19" i="8" s="1"/>
  <c r="E19" i="8"/>
  <c r="F19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19" i="8"/>
  <c r="V19" i="8" s="1"/>
  <c r="Y12" i="8"/>
  <c r="Z12" i="8" s="1"/>
  <c r="X19" i="8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W19" i="8"/>
  <c r="C14" i="10"/>
  <c r="C16" i="10"/>
  <c r="Y19" i="8" l="1"/>
  <c r="Z19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12" i="11"/>
  <c r="N13" i="11"/>
  <c r="N19" i="11"/>
  <c r="N18" i="11"/>
  <c r="N21" i="11"/>
  <c r="N6" i="11"/>
  <c r="N8" i="11"/>
  <c r="N9" i="11"/>
  <c r="N11" i="11"/>
  <c r="N14" i="11"/>
  <c r="N7" i="11"/>
  <c r="N16" i="11"/>
  <c r="N15" i="11"/>
  <c r="N17" i="11"/>
  <c r="N23" i="11"/>
  <c r="N20" i="11"/>
  <c r="N10" i="11"/>
</calcChain>
</file>

<file path=xl/sharedStrings.xml><?xml version="1.0" encoding="utf-8"?>
<sst xmlns="http://schemas.openxmlformats.org/spreadsheetml/2006/main" count="255" uniqueCount="144">
  <si>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</si>
  <si>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</si>
  <si>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</si>
  <si>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</si>
  <si>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</si>
  <si>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</si>
  <si>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</si>
  <si>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</si>
  <si>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</si>
  <si>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</si>
  <si>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</si>
  <si>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</si>
  <si>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</si>
  <si>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</si>
  <si>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</si>
  <si>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</si>
  <si>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</si>
  <si>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</si>
  <si>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</si>
  <si>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</si>
  <si>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</si>
  <si>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</si>
  <si>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</si>
  <si>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</si>
  <si>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</si>
  <si>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</si>
  <si>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</si>
  <si>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</si>
  <si>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</si>
  <si>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</si>
  <si>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</si>
  <si>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</si>
  <si>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</si>
  <si>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</si>
  <si>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</si>
  <si>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</si>
  <si>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</si>
  <si>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</si>
  <si>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</si>
  <si>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</si>
  <si>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</si>
  <si>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</si>
  <si>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</si>
  <si>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</si>
  <si>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</si>
  <si>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</si>
  <si>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</si>
  <si>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</si>
  <si>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</si>
  <si>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</si>
  <si>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</si>
  <si>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</si>
  <si>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</si>
  <si>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</si>
  <si>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</si>
  <si>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</si>
  <si>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</si>
  <si>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</si>
  <si>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</si>
  <si>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</si>
  <si>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</si>
  <si>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</si>
  <si>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</si>
  <si>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</si>
  <si>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</si>
  <si>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</si>
  <si>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</si>
  <si>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</si>
  <si>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</si>
  <si>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</si>
  <si>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</si>
  <si>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</si>
  <si>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</si>
  <si>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</si>
  <si>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</si>
  <si>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</si>
  <si>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</si>
  <si>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</si>
  <si>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</si>
  <si>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</si>
  <si>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</si>
  <si>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</si>
  <si>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</si>
  <si>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</si>
  <si>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</si>
  <si>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</si>
  <si>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</si>
  <si>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</si>
  <si>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</si>
  <si>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</si>
  <si>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</si>
  <si>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</si>
  <si>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</si>
  <si>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</si>
  <si>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</si>
  <si>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</si>
  <si>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</si>
  <si>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</si>
  <si>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</si>
  <si>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</si>
  <si>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</si>
  <si>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</si>
  <si>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</si>
  <si>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</si>
  <si>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Ετήσια Μεταβολή</t>
  </si>
  <si>
    <t>15 μέρες - 3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</si>
  <si>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</si>
  <si>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</si>
  <si>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</si>
  <si>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</si>
  <si>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</si>
  <si>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BUL</t>
  </si>
  <si>
    <t>CYP</t>
  </si>
  <si>
    <t>CZC</t>
  </si>
  <si>
    <t>DEN</t>
  </si>
  <si>
    <t>FRA</t>
  </si>
  <si>
    <t>GBR</t>
  </si>
  <si>
    <t>GEO</t>
  </si>
  <si>
    <t>GER</t>
  </si>
  <si>
    <t>GRE</t>
  </si>
  <si>
    <t>HUG</t>
  </si>
  <si>
    <t>IRL</t>
  </si>
  <si>
    <t>LAT</t>
  </si>
  <si>
    <t>POL</t>
  </si>
  <si>
    <t>ROM</t>
  </si>
  <si>
    <t>RUS</t>
  </si>
  <si>
    <t>SLV</t>
  </si>
  <si>
    <t>SWE</t>
  </si>
  <si>
    <t>ARM</t>
  </si>
  <si>
    <t>LIT</t>
  </si>
  <si>
    <t>NET</t>
  </si>
  <si>
    <t>EST</t>
  </si>
  <si>
    <t>Μάρτιος 2020</t>
  </si>
  <si>
    <t>ΜΑΡΤΙΟΣ</t>
  </si>
  <si>
    <t>κάτω από 3 μήνες</t>
  </si>
  <si>
    <t>Μάρ.'20</t>
  </si>
  <si>
    <t>Απρ.'20</t>
  </si>
  <si>
    <t xml:space="preserve">      ΠΑΝΩ ΑΠΟ 12 ΜΗΝΕΣ ΚΑΤΑ ΚΟΙΝΟΤΗΤΑ ΚΑΙ ΕΠΑΡΧΙΑ -ΑΠΡΙΛΙΟΣ 2020</t>
  </si>
  <si>
    <t>CAN</t>
  </si>
  <si>
    <t>ITA</t>
  </si>
  <si>
    <t>ΕΓΓΡΑΦΗΣ ΠΑΝΩ ΑΠΟ 12 ΜΗΝΕΣ ΚΑΤΑ ΧΩΡΑ ΠΡΟΕΛΕΥΣΗΣ -ΑΠΡΙΛΙΟΣ 2020</t>
  </si>
  <si>
    <t>ΠΙΝΑΚΑΣ 25: ΔΙΑΡΚΕΙΑ ΑΝΕΡΓΙΑΣ ΚΑΤΑ ΕΠΑΡΧΙΑ ΤΟN ΑΠΡΙΛΙΟ ΤΟΥ 2020</t>
  </si>
  <si>
    <t>Απρίλιος 2020</t>
  </si>
  <si>
    <t>ΑΠΡΙΛΙΟΣ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</si>
</sst>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9"/>
      <name val="Calibri"/>
      <family val="2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9"/>
      <name val="Calibri"/>
      <family val="2"/>
    </font>
    <font>
      <sz val="8"/>
      <color theme="1"/>
      <name val="Calibri"/>
      <family val="2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3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5" fillId="0" borderId="3" xfId="0" applyNumberFormat="1" applyFont="1" applyBorder="1"/>
    <xf numFmtId="9" fontId="45" fillId="0" borderId="3" xfId="0" applyNumberFormat="1" applyFont="1" applyBorder="1"/>
    <xf numFmtId="0" fontId="0" fillId="0" borderId="1" xfId="0" applyNumberFormat="1" applyBorder="1"/>
    <xf numFmtId="0" fontId="45" fillId="0" borderId="6" xfId="0" applyFont="1" applyBorder="1"/>
    <xf numFmtId="3" fontId="45" fillId="0" borderId="1" xfId="0" applyNumberFormat="1" applyFont="1" applyBorder="1"/>
    <xf numFmtId="9" fontId="45" fillId="0" borderId="1" xfId="0" applyNumberFormat="1" applyFont="1" applyBorder="1"/>
    <xf numFmtId="0" fontId="45" fillId="0" borderId="5" xfId="0" applyFont="1" applyBorder="1"/>
    <xf numFmtId="3" fontId="45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7" fillId="0" borderId="0" xfId="0" applyFont="1"/>
    <xf numFmtId="0" fontId="49" fillId="0" borderId="0" xfId="0" applyFont="1"/>
    <xf numFmtId="164" fontId="49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50" fillId="0" borderId="0" xfId="0" applyFont="1"/>
    <xf numFmtId="0" fontId="30" fillId="0" borderId="0" xfId="0" applyFont="1"/>
    <xf numFmtId="0" fontId="0" fillId="0" borderId="0" xfId="0" applyFont="1"/>
    <xf numFmtId="0" fontId="51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2" fillId="0" borderId="0" xfId="0" applyFont="1"/>
    <xf numFmtId="0" fontId="0" fillId="0" borderId="1" xfId="0" applyBorder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0" fontId="17" fillId="0" borderId="3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5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3" fontId="57" fillId="0" borderId="1" xfId="0" applyNumberFormat="1" applyFont="1" applyFill="1" applyBorder="1"/>
    <xf numFmtId="9" fontId="46" fillId="0" borderId="2" xfId="2" applyNumberFormat="1" applyFont="1" applyFill="1" applyBorder="1"/>
    <xf numFmtId="0" fontId="48" fillId="0" borderId="0" xfId="0" applyFont="1" applyAlignment="1">
      <alignment horizontal="left"/>
    </xf>
    <xf numFmtId="0" fontId="58" fillId="0" borderId="1" xfId="0" applyNumberFormat="1" applyFont="1" applyBorder="1"/>
    <xf numFmtId="0" fontId="59" fillId="0" borderId="0" xfId="0" applyFont="1" applyBorder="1" applyAlignment="1">
      <alignment horizontal="left"/>
    </xf>
    <xf numFmtId="0" fontId="59" fillId="0" borderId="0" xfId="0" applyFont="1" applyBorder="1"/>
    <xf numFmtId="0" fontId="0" fillId="0" borderId="6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1" fillId="0" borderId="1" xfId="0" applyFont="1" applyBorder="1"/>
    <xf numFmtId="164" fontId="22" fillId="0" borderId="4" xfId="2" applyNumberFormat="1" applyFont="1" applyFill="1" applyBorder="1"/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3" fillId="0" borderId="6" xfId="0" applyFont="1" applyBorder="1"/>
    <xf numFmtId="0" fontId="54" fillId="0" borderId="6" xfId="0" applyFont="1" applyBorder="1"/>
    <xf numFmtId="164" fontId="53" fillId="0" borderId="1" xfId="0" applyNumberFormat="1" applyFont="1" applyBorder="1" applyAlignment="1">
      <alignment horizontal="center"/>
    </xf>
    <xf numFmtId="164" fontId="53" fillId="0" borderId="2" xfId="0" applyNumberFormat="1" applyFont="1" applyBorder="1" applyAlignment="1">
      <alignment horizontal="center"/>
    </xf>
    <xf numFmtId="3" fontId="54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4" fillId="6" borderId="1" xfId="0" applyNumberFormat="1" applyFont="1" applyFill="1" applyBorder="1"/>
    <xf numFmtId="3" fontId="0" fillId="0" borderId="0" xfId="0" applyNumberFormat="1"/>
    <xf numFmtId="0" fontId="53" fillId="0" borderId="5" xfId="0" applyFont="1" applyBorder="1"/>
    <xf numFmtId="3" fontId="53" fillId="0" borderId="3" xfId="0" applyNumberFormat="1" applyFont="1" applyBorder="1"/>
    <xf numFmtId="164" fontId="53" fillId="0" borderId="3" xfId="0" applyNumberFormat="1" applyFont="1" applyBorder="1"/>
    <xf numFmtId="3" fontId="54" fillId="5" borderId="3" xfId="0" applyNumberFormat="1" applyFont="1" applyFill="1" applyBorder="1"/>
    <xf numFmtId="164" fontId="53" fillId="0" borderId="4" xfId="0" applyNumberFormat="1" applyFont="1" applyBorder="1"/>
    <xf numFmtId="9" fontId="53" fillId="0" borderId="3" xfId="0" applyNumberFormat="1" applyFont="1" applyBorder="1"/>
    <xf numFmtId="9" fontId="54" fillId="0" borderId="1" xfId="0" applyNumberFormat="1" applyFont="1" applyBorder="1"/>
    <xf numFmtId="164" fontId="54" fillId="0" borderId="1" xfId="0" applyNumberFormat="1" applyFont="1" applyBorder="1"/>
    <xf numFmtId="9" fontId="54" fillId="6" borderId="1" xfId="0" applyNumberFormat="1" applyFont="1" applyFill="1" applyBorder="1"/>
    <xf numFmtId="164" fontId="54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6" fillId="0" borderId="7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60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9" fontId="45" fillId="0" borderId="2" xfId="0" applyNumberFormat="1" applyFont="1" applyBorder="1"/>
    <xf numFmtId="9" fontId="45" fillId="0" borderId="4" xfId="0" applyNumberFormat="1" applyFont="1" applyBorder="1"/>
    <xf numFmtId="0" fontId="0" fillId="0" borderId="10" xfId="0" applyBorder="1"/>
    <xf numFmtId="0" fontId="10" fillId="0" borderId="10" xfId="0" applyFont="1" applyFill="1" applyBorder="1" applyAlignment="1">
      <alignment horizontal="right"/>
    </xf>
    <xf numFmtId="0" fontId="43" fillId="0" borderId="1" xfId="0" applyNumberFormat="1" applyFont="1" applyBorder="1"/>
    <xf numFmtId="3" fontId="46" fillId="0" borderId="1" xfId="0" applyNumberFormat="1" applyFont="1" applyFill="1" applyBorder="1"/>
    <xf numFmtId="9" fontId="46" fillId="0" borderId="1" xfId="2" applyNumberFormat="1" applyFont="1" applyFill="1" applyBorder="1"/>
    <xf numFmtId="9" fontId="31" fillId="7" borderId="4" xfId="2" applyNumberFormat="1" applyFont="1" applyFill="1" applyBorder="1"/>
    <xf numFmtId="0" fontId="54" fillId="0" borderId="1" xfId="0" applyFont="1" applyBorder="1"/>
    <xf numFmtId="3" fontId="29" fillId="0" borderId="1" xfId="0" applyNumberFormat="1" applyFont="1" applyBorder="1"/>
    <xf numFmtId="3" fontId="29" fillId="0" borderId="1" xfId="0" applyNumberFormat="1" applyFont="1" applyFill="1" applyBorder="1"/>
    <xf numFmtId="0" fontId="61" fillId="6" borderId="1" xfId="0" applyFont="1" applyFill="1" applyBorder="1" applyAlignment="1">
      <alignment horizontal="left"/>
    </xf>
    <xf numFmtId="3" fontId="29" fillId="6" borderId="1" xfId="0" applyNumberFormat="1" applyFont="1" applyFill="1" applyBorder="1"/>
    <xf numFmtId="0" fontId="54" fillId="6" borderId="1" xfId="0" applyFont="1" applyFill="1" applyBorder="1"/>
    <xf numFmtId="0" fontId="62" fillId="6" borderId="1" xfId="0" applyFont="1" applyFill="1" applyBorder="1"/>
    <xf numFmtId="0" fontId="56" fillId="6" borderId="1" xfId="0" applyFont="1" applyFill="1" applyBorder="1"/>
    <xf numFmtId="1" fontId="62" fillId="0" borderId="3" xfId="0" applyNumberFormat="1" applyFont="1" applyBorder="1"/>
    <xf numFmtId="0" fontId="45" fillId="0" borderId="1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2"/>
  <sheetViews>
    <sheetView topLeftCell="A32" zoomScale="97" zoomScaleNormal="97" workbookViewId="0">
      <selection activeCell="G27" sqref="G27"/>
    </sheetView>
  </sheetViews>
  <sheetFormatPr defaultRowHeight="14.4"/>
  <cols>
    <col min="1" max="1" width="3.33203125" style="8" customWidth="1"/>
    <col min="2" max="2" width="23.5546875" style="8" customWidth="1"/>
    <col min="3" max="3" width="8.5546875" style="8" customWidth="1"/>
    <col min="4" max="4" width="8.6640625" style="8" customWidth="1"/>
    <col min="5" max="5" width="9.33203125" style="8" customWidth="1"/>
    <col min="6" max="6" width="8.44140625" style="8" customWidth="1"/>
    <col min="7" max="7" width="8.88671875" style="8" customWidth="1"/>
    <col min="8" max="8" width="9.109375" style="32"/>
    <col min="9" max="9" width="6.88671875" style="8" customWidth="1"/>
    <col min="10" max="10" width="8.5546875" style="8" customWidth="1"/>
    <col min="11" max="11" width="8.88671875" style="8" customWidth="1"/>
    <col min="12" max="12" width="8.44140625" style="8" customWidth="1"/>
    <col min="13" max="13" width="6.6640625" style="8" customWidth="1"/>
    <col min="14" max="14" width="6.88671875" style="8" customWidth="1"/>
    <col min="15" max="15" width="5.5546875" style="8" bestFit="1" customWidth="1"/>
    <col min="16" max="16" width="6.6640625" style="8" customWidth="1"/>
    <col min="17" max="17" width="4.109375" style="8" customWidth="1"/>
    <col min="18" max="18" width="6.88671875" style="8" customWidth="1"/>
    <col min="19" max="19" width="4.44140625" style="8" customWidth="1"/>
    <col min="20" max="20" width="5.88671875" style="8" customWidth="1"/>
  </cols>
  <sheetData>
    <row r="2" spans="1:18">
      <c r="A2" s="209" t="s">
        <v>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141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7" t="s">
        <v>65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03" t="s">
        <v>14</v>
      </c>
      <c r="D8" s="203"/>
      <c r="E8" s="203" t="s">
        <v>79</v>
      </c>
      <c r="F8" s="203"/>
      <c r="G8" s="203" t="s">
        <v>16</v>
      </c>
      <c r="H8" s="203"/>
      <c r="I8" s="203" t="s">
        <v>50</v>
      </c>
      <c r="J8" s="203"/>
      <c r="K8" s="203" t="s">
        <v>17</v>
      </c>
      <c r="L8" s="203"/>
      <c r="M8" s="203" t="s">
        <v>18</v>
      </c>
      <c r="N8" s="204"/>
      <c r="O8" s="96"/>
      <c r="P8" s="94"/>
      <c r="Q8" s="94"/>
    </row>
    <row r="9" spans="1:18">
      <c r="A9" s="19"/>
      <c r="B9" s="78"/>
      <c r="C9" s="181" t="s">
        <v>67</v>
      </c>
      <c r="D9" s="181" t="s">
        <v>23</v>
      </c>
      <c r="E9" s="181" t="s">
        <v>67</v>
      </c>
      <c r="F9" s="181" t="s">
        <v>23</v>
      </c>
      <c r="G9" s="181" t="s">
        <v>67</v>
      </c>
      <c r="H9" s="181" t="s">
        <v>23</v>
      </c>
      <c r="I9" s="181" t="s">
        <v>67</v>
      </c>
      <c r="J9" s="181" t="s">
        <v>23</v>
      </c>
      <c r="K9" s="181" t="s">
        <v>67</v>
      </c>
      <c r="L9" s="181" t="s">
        <v>23</v>
      </c>
      <c r="M9" s="181" t="s">
        <v>67</v>
      </c>
      <c r="N9" s="182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E10+I10+G10+K10+M10</f>
        <v>1218</v>
      </c>
      <c r="D10" s="80">
        <f t="shared" ref="D10:D15" si="0">C10/$C$15</f>
        <v>4.6218646833377605E-2</v>
      </c>
      <c r="E10" s="102">
        <v>484</v>
      </c>
      <c r="F10" s="80">
        <f>E10/$E$15</f>
        <v>7.5436408977556116E-2</v>
      </c>
      <c r="G10" s="102">
        <v>62</v>
      </c>
      <c r="H10" s="80">
        <f>G10/$G$15</f>
        <v>1.0061668289516391E-2</v>
      </c>
      <c r="I10" s="102">
        <v>188</v>
      </c>
      <c r="J10" s="80">
        <f>I10/$I$15</f>
        <v>4.1528606140932185E-2</v>
      </c>
      <c r="K10" s="102">
        <v>329</v>
      </c>
      <c r="L10" s="80">
        <f>K10/$K$15</f>
        <v>6.1038961038961038E-2</v>
      </c>
      <c r="M10" s="102">
        <v>155</v>
      </c>
      <c r="N10" s="186">
        <f>M10/$M$15</f>
        <v>4.0176257128045623E-2</v>
      </c>
      <c r="O10" s="97"/>
      <c r="P10" s="94"/>
      <c r="Q10" s="94"/>
    </row>
    <row r="11" spans="1:18">
      <c r="A11" s="19"/>
      <c r="B11" s="78" t="s">
        <v>80</v>
      </c>
      <c r="C11" s="79">
        <f>E11+I11+G11+K11+M11</f>
        <v>6541</v>
      </c>
      <c r="D11" s="80">
        <f t="shared" si="0"/>
        <v>0.24820703525215346</v>
      </c>
      <c r="E11" s="102">
        <v>1858</v>
      </c>
      <c r="F11" s="80">
        <f t="shared" ref="F11:F15" si="1">E11/$E$15</f>
        <v>0.28958852867830426</v>
      </c>
      <c r="G11" s="102">
        <v>782</v>
      </c>
      <c r="H11" s="80">
        <f t="shared" ref="H11:H15" si="2">G11/$G$15</f>
        <v>0.12690684842583577</v>
      </c>
      <c r="I11" s="102">
        <v>1245</v>
      </c>
      <c r="J11" s="80">
        <f t="shared" ref="J11:J15" si="3">I11/$I$15</f>
        <v>0.27501656726308815</v>
      </c>
      <c r="K11" s="102">
        <v>1741</v>
      </c>
      <c r="L11" s="80">
        <f t="shared" ref="L11:L15" si="4">K11/$K$15</f>
        <v>0.32300556586270873</v>
      </c>
      <c r="M11" s="102">
        <v>915</v>
      </c>
      <c r="N11" s="186">
        <f t="shared" ref="N11:N15" si="5">M11/$M$15</f>
        <v>0.23716951788491447</v>
      </c>
      <c r="O11" s="97"/>
      <c r="P11" s="94"/>
      <c r="Q11" s="94"/>
    </row>
    <row r="12" spans="1:18">
      <c r="A12" s="19"/>
      <c r="B12" s="78" t="s">
        <v>81</v>
      </c>
      <c r="C12" s="79">
        <f>E12+I12+G12+K12+M12</f>
        <v>11700</v>
      </c>
      <c r="D12" s="80">
        <f t="shared" si="0"/>
        <v>0.44397222327628733</v>
      </c>
      <c r="E12" s="102">
        <v>1272</v>
      </c>
      <c r="F12" s="80">
        <f t="shared" si="1"/>
        <v>0.19825436408977556</v>
      </c>
      <c r="G12" s="102">
        <v>5117</v>
      </c>
      <c r="H12" s="80">
        <f t="shared" si="2"/>
        <v>0.83041220382992531</v>
      </c>
      <c r="I12" s="102">
        <v>2075</v>
      </c>
      <c r="J12" s="80">
        <f t="shared" si="3"/>
        <v>0.45836094543848022</v>
      </c>
      <c r="K12" s="102">
        <v>1245</v>
      </c>
      <c r="L12" s="80">
        <f t="shared" si="4"/>
        <v>0.23098330241187384</v>
      </c>
      <c r="M12" s="102">
        <v>1991</v>
      </c>
      <c r="N12" s="186">
        <f t="shared" si="5"/>
        <v>0.51607050285121825</v>
      </c>
      <c r="O12" s="97"/>
      <c r="P12" s="94"/>
      <c r="Q12" s="94"/>
    </row>
    <row r="13" spans="1:18">
      <c r="A13" s="19"/>
      <c r="B13" s="78" t="s">
        <v>82</v>
      </c>
      <c r="C13" s="79">
        <f>E13+I13+G13+K13+M13</f>
        <v>3471</v>
      </c>
      <c r="D13" s="80">
        <f t="shared" si="0"/>
        <v>0.13171175957196524</v>
      </c>
      <c r="E13" s="102">
        <v>1260</v>
      </c>
      <c r="F13" s="80">
        <f t="shared" si="1"/>
        <v>0.19638403990024939</v>
      </c>
      <c r="G13" s="102">
        <v>151</v>
      </c>
      <c r="H13" s="80">
        <f t="shared" si="2"/>
        <v>2.4505030834144757E-2</v>
      </c>
      <c r="I13" s="102">
        <v>587</v>
      </c>
      <c r="J13" s="80">
        <f t="shared" si="3"/>
        <v>0.1296664457698255</v>
      </c>
      <c r="K13" s="102">
        <v>1075</v>
      </c>
      <c r="L13" s="80">
        <f t="shared" si="4"/>
        <v>0.19944341372912802</v>
      </c>
      <c r="M13" s="102">
        <v>398</v>
      </c>
      <c r="N13" s="186">
        <f t="shared" si="5"/>
        <v>0.10316226023846553</v>
      </c>
      <c r="O13" s="97"/>
      <c r="P13" s="94"/>
      <c r="Q13" s="94"/>
    </row>
    <row r="14" spans="1:18">
      <c r="A14" s="19"/>
      <c r="B14" s="78" t="s">
        <v>83</v>
      </c>
      <c r="C14" s="79">
        <f>E14+I14+G14+K14+M14</f>
        <v>3423</v>
      </c>
      <c r="D14" s="80">
        <f t="shared" si="0"/>
        <v>0.12989033506621636</v>
      </c>
      <c r="E14" s="102">
        <v>1542</v>
      </c>
      <c r="F14" s="80">
        <f t="shared" si="1"/>
        <v>0.24033665835411472</v>
      </c>
      <c r="G14" s="102">
        <v>50</v>
      </c>
      <c r="H14" s="80">
        <f t="shared" si="2"/>
        <v>8.1142486205777343E-3</v>
      </c>
      <c r="I14" s="102">
        <v>432</v>
      </c>
      <c r="J14" s="80">
        <f t="shared" si="3"/>
        <v>9.5427435387673953E-2</v>
      </c>
      <c r="K14" s="102">
        <v>1000</v>
      </c>
      <c r="L14" s="80">
        <f t="shared" si="4"/>
        <v>0.18552875695732837</v>
      </c>
      <c r="M14" s="102">
        <v>399</v>
      </c>
      <c r="N14" s="186">
        <f t="shared" si="5"/>
        <v>0.10342146189735614</v>
      </c>
      <c r="O14" s="97"/>
      <c r="P14" s="94"/>
      <c r="Q14" s="94"/>
    </row>
    <row r="15" spans="1:18" ht="15" thickBot="1">
      <c r="A15" s="19"/>
      <c r="B15" s="81" t="s">
        <v>19</v>
      </c>
      <c r="C15" s="82">
        <f>SUM(C10:C14)</f>
        <v>26353</v>
      </c>
      <c r="D15" s="76">
        <f t="shared" si="0"/>
        <v>1</v>
      </c>
      <c r="E15" s="75">
        <f>SUM(E10:E14)</f>
        <v>6416</v>
      </c>
      <c r="F15" s="76">
        <f t="shared" si="1"/>
        <v>1</v>
      </c>
      <c r="G15" s="75">
        <f>SUM(G10:G14)</f>
        <v>6162</v>
      </c>
      <c r="H15" s="76">
        <f t="shared" si="2"/>
        <v>1</v>
      </c>
      <c r="I15" s="75">
        <f>SUM(I10:I14)</f>
        <v>4527</v>
      </c>
      <c r="J15" s="76">
        <f t="shared" si="3"/>
        <v>1</v>
      </c>
      <c r="K15" s="75">
        <f>SUM(K10:K14)</f>
        <v>5390</v>
      </c>
      <c r="L15" s="76">
        <f t="shared" si="4"/>
        <v>1</v>
      </c>
      <c r="M15" s="75">
        <f>SUM(M10:M14)</f>
        <v>3858</v>
      </c>
      <c r="N15" s="187">
        <f t="shared" si="5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33" ht="15" thickBot="1">
      <c r="A17"/>
      <c r="B17" s="126" t="s">
        <v>98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38"/>
      <c r="N17" s="19"/>
      <c r="O17" s="19"/>
      <c r="P17" s="19"/>
      <c r="Q17" s="19"/>
      <c r="R17" s="8" t="s">
        <v>84</v>
      </c>
    </row>
    <row r="18" spans="1:33">
      <c r="A18" s="38"/>
      <c r="B18" s="141"/>
      <c r="C18" s="212" t="s">
        <v>133</v>
      </c>
      <c r="D18" s="212"/>
      <c r="E18" s="212" t="s">
        <v>143</v>
      </c>
      <c r="F18" s="212"/>
      <c r="G18" s="212"/>
      <c r="H18" s="212"/>
      <c r="I18" s="212"/>
      <c r="J18" s="212"/>
      <c r="K18" s="212"/>
      <c r="L18" s="213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>
      <c r="A19" s="38"/>
      <c r="B19" s="142" t="s">
        <v>76</v>
      </c>
      <c r="C19" s="214">
        <v>2020</v>
      </c>
      <c r="D19" s="214"/>
      <c r="E19" s="214">
        <v>2019</v>
      </c>
      <c r="F19" s="214"/>
      <c r="G19" s="214">
        <v>2020</v>
      </c>
      <c r="H19" s="214"/>
      <c r="I19" s="214" t="s">
        <v>104</v>
      </c>
      <c r="J19" s="214"/>
      <c r="K19" s="214" t="s">
        <v>52</v>
      </c>
      <c r="L19" s="215"/>
      <c r="M19" s="38"/>
      <c r="N19" s="38"/>
      <c r="O19" s="216"/>
      <c r="P19" s="216"/>
      <c r="Q19"/>
      <c r="R1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</row>
    <row r="20" spans="1:33" ht="15.6">
      <c r="A20" s="38"/>
      <c r="B20" s="143"/>
      <c r="C20" s="183" t="s">
        <v>67</v>
      </c>
      <c r="D20" s="144" t="s">
        <v>23</v>
      </c>
      <c r="E20" s="183" t="s">
        <v>67</v>
      </c>
      <c r="F20" s="144" t="s">
        <v>23</v>
      </c>
      <c r="G20" s="183" t="s">
        <v>67</v>
      </c>
      <c r="H20" s="144" t="s">
        <v>23</v>
      </c>
      <c r="I20" s="183" t="s">
        <v>67</v>
      </c>
      <c r="J20" s="144" t="s">
        <v>23</v>
      </c>
      <c r="K20" s="183" t="s">
        <v>67</v>
      </c>
      <c r="L20" s="145" t="s">
        <v>23</v>
      </c>
      <c r="M20" s="38"/>
      <c r="N20"/>
      <c r="O20" s="132"/>
      <c r="P20"/>
      <c r="Q20"/>
      <c r="R2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</row>
    <row r="21" spans="1:33" ht="15.6">
      <c r="A21" s="38"/>
      <c r="B21" s="194" t="s">
        <v>77</v>
      </c>
      <c r="C21" s="195">
        <v>1218</v>
      </c>
      <c r="D21" s="157">
        <f>C21/C28</f>
        <v>4.6218646833377605E-2</v>
      </c>
      <c r="E21" s="195">
        <v>1000</v>
      </c>
      <c r="F21" s="157">
        <f>E21/E28</f>
        <v>4.9224710804824025E-2</v>
      </c>
      <c r="G21" s="195">
        <v>807</v>
      </c>
      <c r="H21" s="157">
        <f>G21/G28</f>
        <v>2.8225665419187855E-2</v>
      </c>
      <c r="I21" s="146">
        <f t="shared" ref="I21:I26" si="6">G21-E21</f>
        <v>-193</v>
      </c>
      <c r="J21" s="158">
        <f t="shared" ref="J21:J27" si="7">I21/E21</f>
        <v>-0.193</v>
      </c>
      <c r="K21" s="146">
        <f>G21-C21</f>
        <v>-411</v>
      </c>
      <c r="L21" s="158">
        <f t="shared" ref="L21:L27" si="8">K21/G21</f>
        <v>-0.50929368029739774</v>
      </c>
      <c r="M21" s="38"/>
      <c r="N21"/>
      <c r="O21" s="133"/>
      <c r="P21"/>
      <c r="Q21"/>
      <c r="R2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3" ht="15.6">
      <c r="A22" s="38"/>
      <c r="B22" s="194" t="s">
        <v>105</v>
      </c>
      <c r="C22" s="196">
        <v>6541</v>
      </c>
      <c r="D22" s="157">
        <f>C22/C28</f>
        <v>0.24820703525215346</v>
      </c>
      <c r="E22" s="196">
        <v>4790</v>
      </c>
      <c r="F22" s="157">
        <f>E22/E28</f>
        <v>0.23578636475510706</v>
      </c>
      <c r="G22" s="196">
        <v>6850</v>
      </c>
      <c r="H22" s="157">
        <f>G22/G28</f>
        <v>0.23958588366968628</v>
      </c>
      <c r="I22" s="146">
        <f t="shared" si="6"/>
        <v>2060</v>
      </c>
      <c r="J22" s="158">
        <f t="shared" si="7"/>
        <v>0.43006263048016702</v>
      </c>
      <c r="K22" s="146">
        <f t="shared" ref="K22:K28" si="9">G22-C22</f>
        <v>309</v>
      </c>
      <c r="L22" s="158">
        <f t="shared" si="8"/>
        <v>4.5109489051094888E-2</v>
      </c>
      <c r="M22" s="38"/>
      <c r="N22"/>
      <c r="O22" s="133"/>
      <c r="P22"/>
      <c r="Q22"/>
      <c r="R2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</row>
    <row r="23" spans="1:33" ht="15.6">
      <c r="A23" s="38"/>
      <c r="B23" s="197" t="s">
        <v>134</v>
      </c>
      <c r="C23" s="198">
        <f t="shared" ref="C23" si="10">SUM(C21:C22)</f>
        <v>7759</v>
      </c>
      <c r="D23" s="159">
        <f>C23/C28</f>
        <v>0.29442568208553105</v>
      </c>
      <c r="E23" s="198">
        <f t="shared" ref="E23" si="11">SUM(E21:E22)</f>
        <v>5790</v>
      </c>
      <c r="F23" s="159">
        <f>E23/E28</f>
        <v>0.2850110755599311</v>
      </c>
      <c r="G23" s="198">
        <f t="shared" ref="G23" si="12">SUM(G21:G22)</f>
        <v>7657</v>
      </c>
      <c r="H23" s="159">
        <f>G23/G28</f>
        <v>0.26781154908887411</v>
      </c>
      <c r="I23" s="149">
        <f t="shared" si="6"/>
        <v>1867</v>
      </c>
      <c r="J23" s="160">
        <f t="shared" si="7"/>
        <v>0.32245250431778927</v>
      </c>
      <c r="K23" s="149">
        <f t="shared" si="9"/>
        <v>-102</v>
      </c>
      <c r="L23" s="160">
        <f t="shared" si="8"/>
        <v>-1.3321144051194986E-2</v>
      </c>
      <c r="M23" s="38"/>
      <c r="N23"/>
      <c r="O23" s="133"/>
      <c r="P23"/>
      <c r="Q23"/>
      <c r="R2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</row>
    <row r="24" spans="1:33" ht="15.6">
      <c r="A24" s="38"/>
      <c r="B24" s="194" t="s">
        <v>106</v>
      </c>
      <c r="C24" s="196">
        <v>11700</v>
      </c>
      <c r="D24" s="157">
        <f>C24/C28</f>
        <v>0.44397222327628733</v>
      </c>
      <c r="E24" s="196">
        <v>5868</v>
      </c>
      <c r="F24" s="157">
        <f>E24/E28</f>
        <v>0.28885060300270737</v>
      </c>
      <c r="G24" s="196">
        <v>11730</v>
      </c>
      <c r="H24" s="157">
        <f>G24/G28</f>
        <v>0.41026896575845545</v>
      </c>
      <c r="I24" s="146">
        <f t="shared" si="6"/>
        <v>5862</v>
      </c>
      <c r="J24" s="158">
        <f t="shared" si="7"/>
        <v>0.99897750511247441</v>
      </c>
      <c r="K24" s="146">
        <f t="shared" si="9"/>
        <v>30</v>
      </c>
      <c r="L24" s="158">
        <f t="shared" si="8"/>
        <v>2.5575447570332483E-3</v>
      </c>
      <c r="M24" s="38"/>
      <c r="N24"/>
      <c r="O24" s="132"/>
      <c r="P24"/>
      <c r="Q24" s="147"/>
      <c r="R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1:33" ht="15.6">
      <c r="A25" s="38"/>
      <c r="B25" s="194" t="s">
        <v>107</v>
      </c>
      <c r="C25" s="196">
        <v>3471</v>
      </c>
      <c r="D25" s="157">
        <f>C25/C28</f>
        <v>0.13171175957196524</v>
      </c>
      <c r="E25" s="196">
        <v>3861</v>
      </c>
      <c r="F25" s="157">
        <f>E25/E28</f>
        <v>0.19005660841742555</v>
      </c>
      <c r="G25" s="196">
        <v>5589</v>
      </c>
      <c r="H25" s="157">
        <f>G25/G28</f>
        <v>0.195481095449617</v>
      </c>
      <c r="I25" s="146">
        <f t="shared" si="6"/>
        <v>1728</v>
      </c>
      <c r="J25" s="158">
        <f t="shared" si="7"/>
        <v>0.44755244755244755</v>
      </c>
      <c r="K25" s="146">
        <f t="shared" si="9"/>
        <v>2118</v>
      </c>
      <c r="L25" s="158">
        <f t="shared" si="8"/>
        <v>0.3789586688137413</v>
      </c>
      <c r="M25" s="38"/>
      <c r="N25"/>
      <c r="O25" s="132"/>
      <c r="P25"/>
      <c r="Q25" s="147"/>
      <c r="R25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148"/>
    </row>
    <row r="26" spans="1:33" ht="15.6">
      <c r="A26" s="38"/>
      <c r="B26" s="199" t="s">
        <v>108</v>
      </c>
      <c r="C26" s="198">
        <v>3423</v>
      </c>
      <c r="D26" s="159">
        <f>C26/C28</f>
        <v>0.12989033506621636</v>
      </c>
      <c r="E26" s="198">
        <v>4796</v>
      </c>
      <c r="F26" s="159">
        <f>E26/E28</f>
        <v>0.236081713019936</v>
      </c>
      <c r="G26" s="198">
        <v>3615</v>
      </c>
      <c r="H26" s="159">
        <f>G26/G28</f>
        <v>0.12643838970305341</v>
      </c>
      <c r="I26" s="149">
        <f t="shared" si="6"/>
        <v>-1181</v>
      </c>
      <c r="J26" s="160">
        <f t="shared" si="7"/>
        <v>-0.24624687239366139</v>
      </c>
      <c r="K26" s="149">
        <f t="shared" si="9"/>
        <v>192</v>
      </c>
      <c r="L26" s="160">
        <f t="shared" si="8"/>
        <v>5.3112033195020746E-2</v>
      </c>
      <c r="M26" s="147"/>
      <c r="N26"/>
      <c r="O26" s="132"/>
      <c r="P26"/>
      <c r="Q26" s="147"/>
      <c r="R26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50"/>
    </row>
    <row r="27" spans="1:33">
      <c r="A27" s="38"/>
      <c r="B27" s="199" t="s">
        <v>109</v>
      </c>
      <c r="C27" s="200">
        <f t="shared" ref="C27" si="13">C25+C26</f>
        <v>6894</v>
      </c>
      <c r="D27" s="159">
        <f>C27/C28</f>
        <v>0.26160209463818163</v>
      </c>
      <c r="E27" s="200">
        <f t="shared" ref="E27" si="14">E25+E26</f>
        <v>8657</v>
      </c>
      <c r="F27" s="159">
        <f>E27/E28</f>
        <v>0.42613832143736158</v>
      </c>
      <c r="G27" s="200">
        <f t="shared" ref="G27" si="15">G25+G26</f>
        <v>9204</v>
      </c>
      <c r="H27" s="159">
        <f>G27/G28</f>
        <v>0.32191948515267044</v>
      </c>
      <c r="I27" s="149">
        <f>SUM(I25,I26)</f>
        <v>547</v>
      </c>
      <c r="J27" s="160">
        <f t="shared" si="7"/>
        <v>6.3185861152824305E-2</v>
      </c>
      <c r="K27" s="201">
        <f t="shared" ref="K27" si="16">K25+K26</f>
        <v>2310</v>
      </c>
      <c r="L27" s="160">
        <f t="shared" si="8"/>
        <v>0.25097783572359844</v>
      </c>
      <c r="M27" s="147"/>
      <c r="N27" s="147"/>
      <c r="O27"/>
      <c r="P27"/>
      <c r="Q27"/>
      <c r="R2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50"/>
    </row>
    <row r="28" spans="1:33" ht="15" thickBot="1">
      <c r="A28" s="38"/>
      <c r="B28" s="151" t="s">
        <v>110</v>
      </c>
      <c r="C28" s="202">
        <f t="shared" ref="C28" si="17">C21+C22+C24+C25+C26</f>
        <v>26353</v>
      </c>
      <c r="D28" s="156">
        <f>C28/C28</f>
        <v>1</v>
      </c>
      <c r="E28" s="202">
        <f t="shared" ref="E28" si="18">E21+E22+E24+E25+E26</f>
        <v>20315</v>
      </c>
      <c r="F28" s="156">
        <f>E28/E28</f>
        <v>1</v>
      </c>
      <c r="G28" s="202">
        <f>G21+G22+G24+G25+G26</f>
        <v>28591</v>
      </c>
      <c r="H28" s="156">
        <v>1</v>
      </c>
      <c r="I28" s="152">
        <f>SUM(I21,I22,I24,I27)</f>
        <v>8276</v>
      </c>
      <c r="J28" s="153">
        <f>I28/E28</f>
        <v>0.4073837066207236</v>
      </c>
      <c r="K28" s="154">
        <f t="shared" si="9"/>
        <v>2238</v>
      </c>
      <c r="L28" s="155">
        <f>K28/G28</f>
        <v>7.8276380679234731E-2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1:33" ht="10.8" customHeight="1">
      <c r="A29"/>
      <c r="B29" s="126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38"/>
      <c r="N29" s="19"/>
      <c r="O29" s="19"/>
      <c r="P29" s="19"/>
      <c r="Q29" s="19"/>
    </row>
    <row r="30" spans="1:33">
      <c r="A30"/>
      <c r="B30" s="126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38"/>
      <c r="N30" s="19"/>
      <c r="O30" s="19"/>
      <c r="P30" s="19"/>
      <c r="Q30" s="19"/>
    </row>
    <row r="31" spans="1:33" hidden="1">
      <c r="A31"/>
      <c r="B31" s="126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38"/>
      <c r="N31" s="19"/>
      <c r="O31" s="19"/>
      <c r="P31" s="19"/>
      <c r="Q31" s="19"/>
    </row>
    <row r="32" spans="1:33">
      <c r="A32" s="85" t="s">
        <v>102</v>
      </c>
      <c r="B32" s="130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0" t="s">
        <v>96</v>
      </c>
      <c r="D34" s="210"/>
      <c r="E34" s="210"/>
      <c r="F34" s="210"/>
      <c r="G34" s="210"/>
      <c r="H34" s="211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5" t="s">
        <v>132</v>
      </c>
      <c r="D35" s="206"/>
      <c r="E35" s="205" t="s">
        <v>142</v>
      </c>
      <c r="F35" s="206"/>
      <c r="G35" s="207" t="s">
        <v>52</v>
      </c>
      <c r="H35" s="208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36">
        <v>1542</v>
      </c>
      <c r="D37" s="50">
        <f>C37/C42</f>
        <v>0.45048203330411918</v>
      </c>
      <c r="E37" s="136">
        <v>1622</v>
      </c>
      <c r="F37" s="50">
        <f>E37/E42</f>
        <v>0.44868603042876903</v>
      </c>
      <c r="G37" s="51">
        <f>E37-C37</f>
        <v>80</v>
      </c>
      <c r="H37" s="127">
        <f>G37/C41</f>
        <v>0.20050125313283207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36">
        <v>432</v>
      </c>
      <c r="D38" s="50">
        <f>C38/C42</f>
        <v>0.12620508326029797</v>
      </c>
      <c r="E38" s="136">
        <v>464</v>
      </c>
      <c r="F38" s="50">
        <f>E38/E42</f>
        <v>0.12835408022130013</v>
      </c>
      <c r="G38" s="51">
        <f t="shared" ref="G38:G42" si="19">E38-C38</f>
        <v>32</v>
      </c>
      <c r="H38" s="127">
        <f>G38/C42</f>
        <v>9.3485246859479985E-3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36">
        <v>50</v>
      </c>
      <c r="D39" s="50">
        <f>C39/C42</f>
        <v>1.4607069821793748E-2</v>
      </c>
      <c r="E39" s="136">
        <v>54</v>
      </c>
      <c r="F39" s="50">
        <f>E39/E42</f>
        <v>1.4937759336099586E-2</v>
      </c>
      <c r="G39" s="51">
        <f t="shared" si="19"/>
        <v>4</v>
      </c>
      <c r="H39" s="127">
        <f>G39/C42</f>
        <v>1.1685655857434998E-3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36">
        <v>1000</v>
      </c>
      <c r="D40" s="50">
        <f>C40/C42</f>
        <v>0.29214139643587494</v>
      </c>
      <c r="E40" s="136">
        <v>1055</v>
      </c>
      <c r="F40" s="50">
        <f>E40/E42</f>
        <v>0.29183955739972339</v>
      </c>
      <c r="G40" s="51">
        <f t="shared" si="19"/>
        <v>55</v>
      </c>
      <c r="H40" s="127">
        <f>G40/C42</f>
        <v>1.6067776803973123E-2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36">
        <v>399</v>
      </c>
      <c r="D41" s="50">
        <f>C41/C42</f>
        <v>0.1165644171779141</v>
      </c>
      <c r="E41" s="136">
        <v>420</v>
      </c>
      <c r="F41" s="50">
        <f>E41/E42</f>
        <v>0.11618257261410789</v>
      </c>
      <c r="G41" s="51">
        <f t="shared" si="19"/>
        <v>21</v>
      </c>
      <c r="H41" s="127">
        <f>G41/C42</f>
        <v>6.1349693251533744E-3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" thickBot="1">
      <c r="A42" s="20"/>
      <c r="B42" s="71" t="s">
        <v>14</v>
      </c>
      <c r="C42" s="72">
        <f>SUM(C37:C41)</f>
        <v>3423</v>
      </c>
      <c r="D42" s="139">
        <f>C42/C42</f>
        <v>1</v>
      </c>
      <c r="E42" s="72">
        <f>SUM(E37:E41)</f>
        <v>3615</v>
      </c>
      <c r="F42" s="139">
        <f>E42/E42</f>
        <v>1</v>
      </c>
      <c r="G42" s="140">
        <f t="shared" si="19"/>
        <v>192</v>
      </c>
      <c r="H42" s="137">
        <f>G42/C42</f>
        <v>5.6091148115687994E-2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35:F35"/>
    <mergeCell ref="C35:D35"/>
    <mergeCell ref="G35:H35"/>
    <mergeCell ref="A2:Q2"/>
    <mergeCell ref="C34:H34"/>
    <mergeCell ref="C18:D18"/>
    <mergeCell ref="E18:J18"/>
    <mergeCell ref="K18:L18"/>
    <mergeCell ref="C19:D19"/>
    <mergeCell ref="E19:F19"/>
    <mergeCell ref="G19:H19"/>
    <mergeCell ref="I19:J19"/>
    <mergeCell ref="K19:L19"/>
    <mergeCell ref="O19:P19"/>
    <mergeCell ref="B7:N7"/>
    <mergeCell ref="C8:D8"/>
    <mergeCell ref="E8:F8"/>
    <mergeCell ref="I8:J8"/>
    <mergeCell ref="G8:H8"/>
    <mergeCell ref="K8:L8"/>
    <mergeCell ref="M8:N8"/>
  </mergeCells>
  <phoneticPr fontId="0" type="noConversion"/>
  <pageMargins left="0.16" right="0.2" top="0.75" bottom="0.75" header="0.3" footer="0.3"/>
  <pageSetup paperSize="9" scale="7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0"/>
  <sheetViews>
    <sheetView topLeftCell="D4" zoomScaleNormal="100" workbookViewId="0">
      <selection activeCell="P21" sqref="P21"/>
    </sheetView>
  </sheetViews>
  <sheetFormatPr defaultRowHeight="14.4"/>
  <cols>
    <col min="1" max="1" width="3" style="43" customWidth="1"/>
    <col min="2" max="2" width="46.109375" style="8" customWidth="1"/>
    <col min="3" max="3" width="8.5546875" style="8" customWidth="1"/>
    <col min="4" max="4" width="6.88671875" style="8" customWidth="1"/>
    <col min="5" max="5" width="4.5546875" style="8" customWidth="1"/>
    <col min="6" max="6" width="5.88671875" style="44" customWidth="1"/>
    <col min="7" max="7" width="7.88671875" style="8" customWidth="1"/>
    <col min="8" max="8" width="6.6640625" style="8" customWidth="1"/>
    <col min="9" max="9" width="4.33203125" style="8" customWidth="1"/>
    <col min="10" max="10" width="5.88671875" style="44" customWidth="1"/>
    <col min="11" max="11" width="7" style="8" customWidth="1"/>
    <col min="12" max="12" width="6" style="8" customWidth="1"/>
    <col min="13" max="13" width="3.6640625" style="8" customWidth="1"/>
    <col min="14" max="14" width="5.88671875" style="44" customWidth="1"/>
    <col min="15" max="15" width="7.5546875" style="8" customWidth="1"/>
    <col min="16" max="16" width="7.109375" style="8" customWidth="1"/>
    <col min="17" max="17" width="4.109375" style="8" customWidth="1"/>
    <col min="18" max="18" width="6" style="44" customWidth="1"/>
    <col min="19" max="19" width="6.5546875" style="8" customWidth="1"/>
    <col min="20" max="20" width="6.44140625" style="8" customWidth="1"/>
    <col min="21" max="21" width="4" style="8" customWidth="1"/>
    <col min="22" max="22" width="6.44140625" style="43" customWidth="1"/>
    <col min="23" max="23" width="7.33203125" style="8" customWidth="1"/>
    <col min="24" max="24" width="7" style="8" customWidth="1"/>
    <col min="25" max="25" width="4.88671875" style="8" customWidth="1"/>
    <col min="26" max="26" width="5.88671875" style="8" customWidth="1"/>
    <col min="27" max="27" width="9.6640625" style="8" bestFit="1" customWidth="1"/>
  </cols>
  <sheetData>
    <row r="3" spans="1:27">
      <c r="A3" s="228" t="s">
        <v>95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7" ht="9.75" customHeight="1">
      <c r="B4" s="98"/>
    </row>
    <row r="5" spans="1:27" s="11" customFormat="1">
      <c r="A5" s="224" t="s">
        <v>103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7"/>
      <c r="B7" s="108" t="s">
        <v>44</v>
      </c>
      <c r="C7" s="225" t="s">
        <v>20</v>
      </c>
      <c r="D7" s="225"/>
      <c r="E7" s="225"/>
      <c r="F7" s="225"/>
      <c r="G7" s="226" t="s">
        <v>51</v>
      </c>
      <c r="H7" s="226"/>
      <c r="I7" s="226"/>
      <c r="J7" s="226"/>
      <c r="K7" s="226" t="s">
        <v>16</v>
      </c>
      <c r="L7" s="226"/>
      <c r="M7" s="226"/>
      <c r="N7" s="226"/>
      <c r="O7" s="225" t="s">
        <v>73</v>
      </c>
      <c r="P7" s="225"/>
      <c r="Q7" s="225"/>
      <c r="R7" s="225"/>
      <c r="S7" s="222" t="s">
        <v>21</v>
      </c>
      <c r="T7" s="222"/>
      <c r="U7" s="222"/>
      <c r="V7" s="222"/>
      <c r="W7" s="222" t="s">
        <v>74</v>
      </c>
      <c r="X7" s="222"/>
      <c r="Y7" s="222"/>
      <c r="Z7" s="223"/>
      <c r="AA7" s="10"/>
    </row>
    <row r="8" spans="1:27" s="11" customFormat="1">
      <c r="A8" s="109"/>
      <c r="B8" s="55" t="s">
        <v>45</v>
      </c>
      <c r="C8" s="180" t="s">
        <v>135</v>
      </c>
      <c r="D8" s="180" t="s">
        <v>135</v>
      </c>
      <c r="E8" s="227" t="s">
        <v>48</v>
      </c>
      <c r="F8" s="227"/>
      <c r="G8" s="180" t="s">
        <v>135</v>
      </c>
      <c r="H8" s="180" t="s">
        <v>136</v>
      </c>
      <c r="I8" s="227" t="s">
        <v>48</v>
      </c>
      <c r="J8" s="227"/>
      <c r="K8" s="180" t="s">
        <v>135</v>
      </c>
      <c r="L8" s="180" t="s">
        <v>136</v>
      </c>
      <c r="M8" s="227" t="s">
        <v>48</v>
      </c>
      <c r="N8" s="227"/>
      <c r="O8" s="180" t="s">
        <v>135</v>
      </c>
      <c r="P8" s="180" t="s">
        <v>136</v>
      </c>
      <c r="Q8" s="227" t="s">
        <v>48</v>
      </c>
      <c r="R8" s="227"/>
      <c r="S8" s="180" t="s">
        <v>135</v>
      </c>
      <c r="T8" s="180" t="s">
        <v>136</v>
      </c>
      <c r="U8" s="227" t="s">
        <v>48</v>
      </c>
      <c r="V8" s="227"/>
      <c r="W8" s="180" t="s">
        <v>135</v>
      </c>
      <c r="X8" s="180" t="s">
        <v>136</v>
      </c>
      <c r="Y8" s="220" t="s">
        <v>48</v>
      </c>
      <c r="Z8" s="221"/>
      <c r="AA8" s="10"/>
    </row>
    <row r="9" spans="1:27" s="11" customFormat="1">
      <c r="A9" s="110">
        <v>1</v>
      </c>
      <c r="B9" s="123" t="s">
        <v>86</v>
      </c>
      <c r="C9" s="177">
        <v>73</v>
      </c>
      <c r="D9" s="190">
        <v>77</v>
      </c>
      <c r="E9" s="191">
        <f t="shared" ref="E9:E18" si="0">D9-C9</f>
        <v>4</v>
      </c>
      <c r="F9" s="192">
        <f>E9/C9</f>
        <v>5.4794520547945202E-2</v>
      </c>
      <c r="G9" s="190">
        <v>17</v>
      </c>
      <c r="H9" s="190">
        <v>19</v>
      </c>
      <c r="I9" s="191">
        <f t="shared" ref="I9:I19" si="1">H9-G9</f>
        <v>2</v>
      </c>
      <c r="J9" s="192">
        <f>I9/G9</f>
        <v>0.11764705882352941</v>
      </c>
      <c r="K9" s="190">
        <v>1</v>
      </c>
      <c r="L9" s="190">
        <v>1</v>
      </c>
      <c r="M9" s="191">
        <f t="shared" ref="M9:M18" si="2">L9-K9</f>
        <v>0</v>
      </c>
      <c r="N9" s="192">
        <f t="shared" ref="N9:N18" si="3">M9/K9</f>
        <v>0</v>
      </c>
      <c r="O9" s="190">
        <v>44</v>
      </c>
      <c r="P9" s="190">
        <v>46</v>
      </c>
      <c r="Q9" s="191">
        <f t="shared" ref="Q9:Q19" si="4">P9-O9</f>
        <v>2</v>
      </c>
      <c r="R9" s="192">
        <f>Q9/O9</f>
        <v>4.5454545454545456E-2</v>
      </c>
      <c r="S9" s="190">
        <v>14</v>
      </c>
      <c r="T9" s="190">
        <v>16</v>
      </c>
      <c r="U9" s="178">
        <f t="shared" ref="U9:U19" si="5">T9-S9</f>
        <v>2</v>
      </c>
      <c r="V9" s="179">
        <f>U9/S9</f>
        <v>0.14285714285714285</v>
      </c>
      <c r="W9" s="177">
        <f>C9+G9+K9+O9+S9</f>
        <v>149</v>
      </c>
      <c r="X9" s="131">
        <f>D9+H9+L9+P9+T9</f>
        <v>159</v>
      </c>
      <c r="Y9" s="128">
        <f>X9-W9</f>
        <v>10</v>
      </c>
      <c r="Z9" s="129">
        <f>Y9/W9</f>
        <v>6.7114093959731544E-2</v>
      </c>
      <c r="AA9" s="10"/>
    </row>
    <row r="10" spans="1:27" s="11" customFormat="1">
      <c r="A10" s="110">
        <v>2</v>
      </c>
      <c r="B10" s="124" t="s">
        <v>87</v>
      </c>
      <c r="C10" s="177">
        <v>104</v>
      </c>
      <c r="D10" s="190">
        <v>113</v>
      </c>
      <c r="E10" s="191">
        <f t="shared" si="0"/>
        <v>9</v>
      </c>
      <c r="F10" s="192">
        <f t="shared" ref="F10:F18" si="6">E10/C10</f>
        <v>8.6538461538461536E-2</v>
      </c>
      <c r="G10" s="190">
        <v>32</v>
      </c>
      <c r="H10" s="190">
        <v>34</v>
      </c>
      <c r="I10" s="191">
        <f t="shared" si="1"/>
        <v>2</v>
      </c>
      <c r="J10" s="192">
        <f t="shared" ref="J10:J19" si="7">I10/G10</f>
        <v>6.25E-2</v>
      </c>
      <c r="K10" s="190">
        <v>1</v>
      </c>
      <c r="L10" s="190">
        <v>1</v>
      </c>
      <c r="M10" s="191">
        <f t="shared" si="2"/>
        <v>0</v>
      </c>
      <c r="N10" s="192">
        <f t="shared" si="3"/>
        <v>0</v>
      </c>
      <c r="O10" s="190">
        <v>78</v>
      </c>
      <c r="P10" s="190">
        <v>84</v>
      </c>
      <c r="Q10" s="191">
        <f t="shared" si="4"/>
        <v>6</v>
      </c>
      <c r="R10" s="192">
        <f t="shared" ref="R10:R19" si="8">Q10/O10</f>
        <v>7.6923076923076927E-2</v>
      </c>
      <c r="S10" s="190">
        <v>24</v>
      </c>
      <c r="T10" s="190">
        <v>24</v>
      </c>
      <c r="U10" s="178">
        <f t="shared" si="5"/>
        <v>0</v>
      </c>
      <c r="V10" s="179">
        <f t="shared" ref="V10:V19" si="9">U10/S10</f>
        <v>0</v>
      </c>
      <c r="W10" s="177">
        <f t="shared" ref="W10:W18" si="10">C10+G10+K10+O10+S10</f>
        <v>239</v>
      </c>
      <c r="X10" s="131">
        <f t="shared" ref="X10:X18" si="11">D10+H10+L10+P10+T10</f>
        <v>256</v>
      </c>
      <c r="Y10" s="128">
        <f t="shared" ref="Y10:Y19" si="12">X10-W10</f>
        <v>17</v>
      </c>
      <c r="Z10" s="129">
        <f t="shared" ref="Z10:Z19" si="13">Y10/W10</f>
        <v>7.1129707112970716E-2</v>
      </c>
      <c r="AA10" s="10"/>
    </row>
    <row r="11" spans="1:27" s="11" customFormat="1">
      <c r="A11" s="110">
        <v>3</v>
      </c>
      <c r="B11" s="124" t="s">
        <v>88</v>
      </c>
      <c r="C11" s="177">
        <v>122</v>
      </c>
      <c r="D11" s="190">
        <v>125</v>
      </c>
      <c r="E11" s="191">
        <f t="shared" si="0"/>
        <v>3</v>
      </c>
      <c r="F11" s="192">
        <f t="shared" si="6"/>
        <v>2.4590163934426229E-2</v>
      </c>
      <c r="G11" s="190">
        <v>20</v>
      </c>
      <c r="H11" s="190">
        <v>23</v>
      </c>
      <c r="I11" s="191">
        <f t="shared" si="1"/>
        <v>3</v>
      </c>
      <c r="J11" s="192">
        <f t="shared" si="7"/>
        <v>0.15</v>
      </c>
      <c r="K11" s="190">
        <v>5</v>
      </c>
      <c r="L11" s="190">
        <v>5</v>
      </c>
      <c r="M11" s="191">
        <f t="shared" si="2"/>
        <v>0</v>
      </c>
      <c r="N11" s="192">
        <f t="shared" si="3"/>
        <v>0</v>
      </c>
      <c r="O11" s="190">
        <v>52</v>
      </c>
      <c r="P11" s="190">
        <v>62</v>
      </c>
      <c r="Q11" s="191">
        <f t="shared" si="4"/>
        <v>10</v>
      </c>
      <c r="R11" s="192">
        <f t="shared" si="8"/>
        <v>0.19230769230769232</v>
      </c>
      <c r="S11" s="190">
        <v>15</v>
      </c>
      <c r="T11" s="190">
        <v>17</v>
      </c>
      <c r="U11" s="178">
        <f t="shared" si="5"/>
        <v>2</v>
      </c>
      <c r="V11" s="179">
        <f t="shared" si="9"/>
        <v>0.13333333333333333</v>
      </c>
      <c r="W11" s="177">
        <f t="shared" si="10"/>
        <v>214</v>
      </c>
      <c r="X11" s="131">
        <f t="shared" si="11"/>
        <v>232</v>
      </c>
      <c r="Y11" s="128">
        <f t="shared" si="12"/>
        <v>18</v>
      </c>
      <c r="Z11" s="129">
        <f t="shared" si="13"/>
        <v>8.4112149532710276E-2</v>
      </c>
      <c r="AA11" s="10"/>
    </row>
    <row r="12" spans="1:27" s="11" customFormat="1">
      <c r="A12" s="110">
        <v>4</v>
      </c>
      <c r="B12" s="123" t="s">
        <v>89</v>
      </c>
      <c r="C12" s="177">
        <v>338</v>
      </c>
      <c r="D12" s="190">
        <v>356</v>
      </c>
      <c r="E12" s="191">
        <f t="shared" si="0"/>
        <v>18</v>
      </c>
      <c r="F12" s="192">
        <f t="shared" si="6"/>
        <v>5.3254437869822487E-2</v>
      </c>
      <c r="G12" s="190">
        <v>104</v>
      </c>
      <c r="H12" s="190">
        <v>111</v>
      </c>
      <c r="I12" s="191">
        <f t="shared" si="1"/>
        <v>7</v>
      </c>
      <c r="J12" s="192">
        <f t="shared" si="7"/>
        <v>6.7307692307692304E-2</v>
      </c>
      <c r="K12" s="190">
        <v>15</v>
      </c>
      <c r="L12" s="190">
        <v>15</v>
      </c>
      <c r="M12" s="191">
        <f t="shared" si="2"/>
        <v>0</v>
      </c>
      <c r="N12" s="192">
        <f t="shared" si="3"/>
        <v>0</v>
      </c>
      <c r="O12" s="190">
        <v>182</v>
      </c>
      <c r="P12" s="190">
        <v>198</v>
      </c>
      <c r="Q12" s="191">
        <f t="shared" si="4"/>
        <v>16</v>
      </c>
      <c r="R12" s="192">
        <f t="shared" si="8"/>
        <v>8.7912087912087919E-2</v>
      </c>
      <c r="S12" s="190">
        <v>67</v>
      </c>
      <c r="T12" s="190">
        <v>69</v>
      </c>
      <c r="U12" s="178">
        <f t="shared" si="5"/>
        <v>2</v>
      </c>
      <c r="V12" s="179">
        <f t="shared" si="9"/>
        <v>2.9850746268656716E-2</v>
      </c>
      <c r="W12" s="177">
        <f t="shared" si="10"/>
        <v>706</v>
      </c>
      <c r="X12" s="131">
        <f t="shared" si="11"/>
        <v>749</v>
      </c>
      <c r="Y12" s="128">
        <f t="shared" si="12"/>
        <v>43</v>
      </c>
      <c r="Z12" s="129">
        <f t="shared" si="13"/>
        <v>6.0906515580736544E-2</v>
      </c>
      <c r="AA12" s="10"/>
    </row>
    <row r="13" spans="1:27" s="11" customFormat="1">
      <c r="A13" s="110">
        <v>5</v>
      </c>
      <c r="B13" s="123" t="s">
        <v>90</v>
      </c>
      <c r="C13" s="177">
        <v>239</v>
      </c>
      <c r="D13" s="190">
        <v>257</v>
      </c>
      <c r="E13" s="191">
        <f t="shared" si="0"/>
        <v>18</v>
      </c>
      <c r="F13" s="192">
        <f t="shared" si="6"/>
        <v>7.5313807531380755E-2</v>
      </c>
      <c r="G13" s="190">
        <v>91</v>
      </c>
      <c r="H13" s="190">
        <v>96</v>
      </c>
      <c r="I13" s="191">
        <f t="shared" si="1"/>
        <v>5</v>
      </c>
      <c r="J13" s="192">
        <f t="shared" si="7"/>
        <v>5.4945054945054944E-2</v>
      </c>
      <c r="K13" s="190">
        <v>16</v>
      </c>
      <c r="L13" s="190">
        <v>18</v>
      </c>
      <c r="M13" s="191">
        <f t="shared" si="2"/>
        <v>2</v>
      </c>
      <c r="N13" s="192">
        <f t="shared" si="3"/>
        <v>0.125</v>
      </c>
      <c r="O13" s="190">
        <v>167</v>
      </c>
      <c r="P13" s="190">
        <v>172</v>
      </c>
      <c r="Q13" s="191">
        <f t="shared" si="4"/>
        <v>5</v>
      </c>
      <c r="R13" s="192">
        <f t="shared" si="8"/>
        <v>2.9940119760479042E-2</v>
      </c>
      <c r="S13" s="190">
        <v>80</v>
      </c>
      <c r="T13" s="190">
        <v>86</v>
      </c>
      <c r="U13" s="178">
        <f t="shared" si="5"/>
        <v>6</v>
      </c>
      <c r="V13" s="179">
        <f t="shared" si="9"/>
        <v>7.4999999999999997E-2</v>
      </c>
      <c r="W13" s="177">
        <f t="shared" si="10"/>
        <v>593</v>
      </c>
      <c r="X13" s="131">
        <f t="shared" si="11"/>
        <v>629</v>
      </c>
      <c r="Y13" s="128">
        <f t="shared" si="12"/>
        <v>36</v>
      </c>
      <c r="Z13" s="129">
        <f t="shared" si="13"/>
        <v>6.0708263069139963E-2</v>
      </c>
      <c r="AA13" s="10"/>
    </row>
    <row r="14" spans="1:27" s="11" customFormat="1">
      <c r="A14" s="110">
        <v>6</v>
      </c>
      <c r="B14" s="123" t="s">
        <v>91</v>
      </c>
      <c r="C14" s="177">
        <v>2</v>
      </c>
      <c r="D14" s="190">
        <v>2</v>
      </c>
      <c r="E14" s="191">
        <f t="shared" si="0"/>
        <v>0</v>
      </c>
      <c r="F14" s="192">
        <f t="shared" si="6"/>
        <v>0</v>
      </c>
      <c r="G14" s="190"/>
      <c r="H14" s="190"/>
      <c r="I14" s="191">
        <f t="shared" si="1"/>
        <v>0</v>
      </c>
      <c r="J14" s="192" t="e">
        <f t="shared" si="7"/>
        <v>#DIV/0!</v>
      </c>
      <c r="K14" s="190"/>
      <c r="L14" s="190"/>
      <c r="M14" s="191">
        <f t="shared" si="2"/>
        <v>0</v>
      </c>
      <c r="N14" s="192" t="e">
        <f t="shared" si="3"/>
        <v>#DIV/0!</v>
      </c>
      <c r="O14" s="190"/>
      <c r="P14" s="190"/>
      <c r="Q14" s="191">
        <f t="shared" si="4"/>
        <v>0</v>
      </c>
      <c r="R14" s="192" t="e">
        <f t="shared" si="8"/>
        <v>#DIV/0!</v>
      </c>
      <c r="S14" s="190">
        <v>1</v>
      </c>
      <c r="T14" s="190">
        <v>1</v>
      </c>
      <c r="U14" s="178">
        <f t="shared" si="5"/>
        <v>0</v>
      </c>
      <c r="V14" s="179">
        <f t="shared" si="9"/>
        <v>0</v>
      </c>
      <c r="W14" s="177">
        <f t="shared" si="10"/>
        <v>3</v>
      </c>
      <c r="X14" s="131">
        <f t="shared" si="11"/>
        <v>3</v>
      </c>
      <c r="Y14" s="128">
        <f t="shared" si="12"/>
        <v>0</v>
      </c>
      <c r="Z14" s="129">
        <f t="shared" si="13"/>
        <v>0</v>
      </c>
      <c r="AA14" s="10"/>
    </row>
    <row r="15" spans="1:27" s="11" customFormat="1">
      <c r="A15" s="110">
        <v>7</v>
      </c>
      <c r="B15" s="123" t="s">
        <v>92</v>
      </c>
      <c r="C15" s="177">
        <v>134</v>
      </c>
      <c r="D15" s="190">
        <v>136</v>
      </c>
      <c r="E15" s="191">
        <f t="shared" si="0"/>
        <v>2</v>
      </c>
      <c r="F15" s="192">
        <f t="shared" si="6"/>
        <v>1.4925373134328358E-2</v>
      </c>
      <c r="G15" s="190">
        <v>23</v>
      </c>
      <c r="H15" s="190">
        <v>25</v>
      </c>
      <c r="I15" s="191">
        <f t="shared" si="1"/>
        <v>2</v>
      </c>
      <c r="J15" s="192">
        <f t="shared" si="7"/>
        <v>8.6956521739130432E-2</v>
      </c>
      <c r="K15" s="190">
        <v>2</v>
      </c>
      <c r="L15" s="190">
        <v>4</v>
      </c>
      <c r="M15" s="191">
        <f t="shared" si="2"/>
        <v>2</v>
      </c>
      <c r="N15" s="192">
        <f t="shared" si="3"/>
        <v>1</v>
      </c>
      <c r="O15" s="190">
        <v>95</v>
      </c>
      <c r="P15" s="190">
        <v>101</v>
      </c>
      <c r="Q15" s="191">
        <f t="shared" si="4"/>
        <v>6</v>
      </c>
      <c r="R15" s="192">
        <f t="shared" si="8"/>
        <v>6.3157894736842107E-2</v>
      </c>
      <c r="S15" s="190">
        <v>24</v>
      </c>
      <c r="T15" s="190">
        <v>25</v>
      </c>
      <c r="U15" s="178">
        <f t="shared" si="5"/>
        <v>1</v>
      </c>
      <c r="V15" s="179">
        <f t="shared" si="9"/>
        <v>4.1666666666666664E-2</v>
      </c>
      <c r="W15" s="177">
        <f t="shared" si="10"/>
        <v>278</v>
      </c>
      <c r="X15" s="131">
        <f t="shared" si="11"/>
        <v>291</v>
      </c>
      <c r="Y15" s="128">
        <f t="shared" si="12"/>
        <v>13</v>
      </c>
      <c r="Z15" s="129">
        <f t="shared" si="13"/>
        <v>4.6762589928057555E-2</v>
      </c>
      <c r="AA15" s="10"/>
    </row>
    <row r="16" spans="1:27" s="11" customFormat="1">
      <c r="A16" s="110">
        <v>8</v>
      </c>
      <c r="B16" s="123" t="s">
        <v>93</v>
      </c>
      <c r="C16" s="177">
        <v>43</v>
      </c>
      <c r="D16" s="190">
        <v>47</v>
      </c>
      <c r="E16" s="191">
        <f t="shared" si="0"/>
        <v>4</v>
      </c>
      <c r="F16" s="192">
        <f t="shared" si="6"/>
        <v>9.3023255813953487E-2</v>
      </c>
      <c r="G16" s="190">
        <v>7</v>
      </c>
      <c r="H16" s="190">
        <v>8</v>
      </c>
      <c r="I16" s="191">
        <f t="shared" si="1"/>
        <v>1</v>
      </c>
      <c r="J16" s="192">
        <f t="shared" si="7"/>
        <v>0.14285714285714285</v>
      </c>
      <c r="K16" s="190">
        <v>1</v>
      </c>
      <c r="L16" s="190">
        <v>1</v>
      </c>
      <c r="M16" s="191">
        <f t="shared" si="2"/>
        <v>0</v>
      </c>
      <c r="N16" s="192">
        <f t="shared" si="3"/>
        <v>0</v>
      </c>
      <c r="O16" s="190">
        <v>34</v>
      </c>
      <c r="P16" s="190">
        <v>35</v>
      </c>
      <c r="Q16" s="191">
        <f t="shared" si="4"/>
        <v>1</v>
      </c>
      <c r="R16" s="192">
        <f t="shared" si="8"/>
        <v>2.9411764705882353E-2</v>
      </c>
      <c r="S16" s="190">
        <v>11</v>
      </c>
      <c r="T16" s="190">
        <v>11</v>
      </c>
      <c r="U16" s="178">
        <f t="shared" si="5"/>
        <v>0</v>
      </c>
      <c r="V16" s="179">
        <f t="shared" si="9"/>
        <v>0</v>
      </c>
      <c r="W16" s="177">
        <f t="shared" si="10"/>
        <v>96</v>
      </c>
      <c r="X16" s="131">
        <f t="shared" si="11"/>
        <v>102</v>
      </c>
      <c r="Y16" s="128">
        <f t="shared" si="12"/>
        <v>6</v>
      </c>
      <c r="Z16" s="129">
        <f t="shared" si="13"/>
        <v>6.25E-2</v>
      </c>
      <c r="AA16" s="10"/>
    </row>
    <row r="17" spans="1:27" s="11" customFormat="1">
      <c r="A17" s="110">
        <v>9</v>
      </c>
      <c r="B17" s="123" t="s">
        <v>94</v>
      </c>
      <c r="C17" s="177">
        <v>304</v>
      </c>
      <c r="D17" s="190">
        <v>320</v>
      </c>
      <c r="E17" s="191">
        <f t="shared" si="0"/>
        <v>16</v>
      </c>
      <c r="F17" s="192">
        <f t="shared" si="6"/>
        <v>5.2631578947368418E-2</v>
      </c>
      <c r="G17" s="190">
        <v>83</v>
      </c>
      <c r="H17" s="190">
        <v>90</v>
      </c>
      <c r="I17" s="191">
        <f t="shared" si="1"/>
        <v>7</v>
      </c>
      <c r="J17" s="192">
        <f t="shared" si="7"/>
        <v>8.4337349397590355E-2</v>
      </c>
      <c r="K17" s="190">
        <v>7</v>
      </c>
      <c r="L17" s="190">
        <v>7</v>
      </c>
      <c r="M17" s="191">
        <f t="shared" si="2"/>
        <v>0</v>
      </c>
      <c r="N17" s="192">
        <f t="shared" si="3"/>
        <v>0</v>
      </c>
      <c r="O17" s="190">
        <v>196</v>
      </c>
      <c r="P17" s="190">
        <v>203</v>
      </c>
      <c r="Q17" s="191">
        <f t="shared" si="4"/>
        <v>7</v>
      </c>
      <c r="R17" s="192">
        <f t="shared" si="8"/>
        <v>3.5714285714285712E-2</v>
      </c>
      <c r="S17" s="190">
        <v>62</v>
      </c>
      <c r="T17" s="190">
        <v>66</v>
      </c>
      <c r="U17" s="178">
        <f t="shared" si="5"/>
        <v>4</v>
      </c>
      <c r="V17" s="179">
        <f t="shared" si="9"/>
        <v>6.4516129032258063E-2</v>
      </c>
      <c r="W17" s="177">
        <f t="shared" si="10"/>
        <v>652</v>
      </c>
      <c r="X17" s="131">
        <f t="shared" si="11"/>
        <v>686</v>
      </c>
      <c r="Y17" s="128">
        <f t="shared" si="12"/>
        <v>34</v>
      </c>
      <c r="Z17" s="129">
        <f t="shared" si="13"/>
        <v>5.2147239263803678E-2</v>
      </c>
      <c r="AA17" s="10"/>
    </row>
    <row r="18" spans="1:27" s="11" customFormat="1">
      <c r="A18" s="110" t="s">
        <v>71</v>
      </c>
      <c r="B18" s="124" t="s">
        <v>13</v>
      </c>
      <c r="C18" s="177">
        <v>183</v>
      </c>
      <c r="D18" s="190">
        <v>189</v>
      </c>
      <c r="E18" s="191">
        <f t="shared" si="0"/>
        <v>6</v>
      </c>
      <c r="F18" s="192">
        <f t="shared" si="6"/>
        <v>3.2786885245901641E-2</v>
      </c>
      <c r="G18" s="190">
        <v>55</v>
      </c>
      <c r="H18" s="190">
        <v>58</v>
      </c>
      <c r="I18" s="191">
        <f t="shared" si="1"/>
        <v>3</v>
      </c>
      <c r="J18" s="192">
        <f t="shared" si="7"/>
        <v>5.4545454545454543E-2</v>
      </c>
      <c r="K18" s="190">
        <v>2</v>
      </c>
      <c r="L18" s="190">
        <v>2</v>
      </c>
      <c r="M18" s="191">
        <f t="shared" si="2"/>
        <v>0</v>
      </c>
      <c r="N18" s="192">
        <f t="shared" si="3"/>
        <v>0</v>
      </c>
      <c r="O18" s="190">
        <v>152</v>
      </c>
      <c r="P18" s="190">
        <v>154</v>
      </c>
      <c r="Q18" s="191">
        <f t="shared" si="4"/>
        <v>2</v>
      </c>
      <c r="R18" s="192">
        <f t="shared" si="8"/>
        <v>1.3157894736842105E-2</v>
      </c>
      <c r="S18" s="190">
        <v>101</v>
      </c>
      <c r="T18" s="190">
        <v>105</v>
      </c>
      <c r="U18" s="178">
        <f t="shared" si="5"/>
        <v>4</v>
      </c>
      <c r="V18" s="179">
        <f t="shared" si="9"/>
        <v>3.9603960396039604E-2</v>
      </c>
      <c r="W18" s="177">
        <f t="shared" si="10"/>
        <v>493</v>
      </c>
      <c r="X18" s="131">
        <f t="shared" si="11"/>
        <v>508</v>
      </c>
      <c r="Y18" s="128">
        <f t="shared" si="12"/>
        <v>15</v>
      </c>
      <c r="Z18" s="129">
        <f t="shared" si="13"/>
        <v>3.0425963488843813E-2</v>
      </c>
      <c r="AA18" s="10"/>
    </row>
    <row r="19" spans="1:27" s="11" customFormat="1" ht="15" thickBot="1">
      <c r="A19" s="111"/>
      <c r="B19" s="112" t="s">
        <v>19</v>
      </c>
      <c r="C19" s="161">
        <f>SUM(C9:C18)</f>
        <v>1542</v>
      </c>
      <c r="D19" s="161">
        <f>SUM(D9:D18)</f>
        <v>1622</v>
      </c>
      <c r="E19" s="161">
        <f t="shared" ref="E19" si="14">D19-C19</f>
        <v>80</v>
      </c>
      <c r="F19" s="162">
        <f t="shared" ref="F19" si="15">E19/C19</f>
        <v>5.1880674448767837E-2</v>
      </c>
      <c r="G19" s="161">
        <f>SUM(G9:G18)</f>
        <v>432</v>
      </c>
      <c r="H19" s="161">
        <f>SUM(H9:H18)</f>
        <v>464</v>
      </c>
      <c r="I19" s="161">
        <f t="shared" si="1"/>
        <v>32</v>
      </c>
      <c r="J19" s="162">
        <f t="shared" si="7"/>
        <v>7.407407407407407E-2</v>
      </c>
      <c r="K19" s="161">
        <f>SUM(K9:K18)</f>
        <v>50</v>
      </c>
      <c r="L19" s="161">
        <f>SUM(L9:L18)</f>
        <v>54</v>
      </c>
      <c r="M19" s="161">
        <f t="shared" ref="M19" si="16">L19-K19</f>
        <v>4</v>
      </c>
      <c r="N19" s="162">
        <f t="shared" ref="N19" si="17">M19/K19</f>
        <v>0.08</v>
      </c>
      <c r="O19" s="161">
        <f>SUM(O9:O18)</f>
        <v>1000</v>
      </c>
      <c r="P19" s="161">
        <f>SUM(P9:P18)</f>
        <v>1055</v>
      </c>
      <c r="Q19" s="161">
        <f t="shared" si="4"/>
        <v>55</v>
      </c>
      <c r="R19" s="162">
        <f t="shared" si="8"/>
        <v>5.5E-2</v>
      </c>
      <c r="S19" s="161">
        <f>SUM(S9:S18)</f>
        <v>399</v>
      </c>
      <c r="T19" s="161">
        <f>SUM(T9:T18)</f>
        <v>420</v>
      </c>
      <c r="U19" s="161">
        <f t="shared" si="5"/>
        <v>21</v>
      </c>
      <c r="V19" s="162">
        <f t="shared" si="9"/>
        <v>5.2631578947368418E-2</v>
      </c>
      <c r="W19" s="161">
        <f>SUM(W9:W18)</f>
        <v>3423</v>
      </c>
      <c r="X19" s="161">
        <f>SUM(X9:X18)</f>
        <v>3615</v>
      </c>
      <c r="Y19" s="161">
        <f t="shared" si="12"/>
        <v>192</v>
      </c>
      <c r="Z19" s="163">
        <f t="shared" si="13"/>
        <v>5.6091148115687994E-2</v>
      </c>
      <c r="AA19" s="10"/>
    </row>
    <row r="20" spans="1:27" s="11" customFormat="1">
      <c r="A20" s="10"/>
      <c r="B20" s="10" t="s">
        <v>49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</sheetData>
  <mergeCells count="14">
    <mergeCell ref="A3:W3"/>
    <mergeCell ref="E8:F8"/>
    <mergeCell ref="I8:J8"/>
    <mergeCell ref="Q8:R8"/>
    <mergeCell ref="U8:V8"/>
    <mergeCell ref="Y8:Z8"/>
    <mergeCell ref="W7:Z7"/>
    <mergeCell ref="A5:V5"/>
    <mergeCell ref="C7:F7"/>
    <mergeCell ref="G7:J7"/>
    <mergeCell ref="O7:R7"/>
    <mergeCell ref="S7:V7"/>
    <mergeCell ref="K7:N7"/>
    <mergeCell ref="M8:N8"/>
  </mergeCells>
  <phoneticPr fontId="0" type="noConversion"/>
  <pageMargins left="0.25" right="0.25" top="0.75" bottom="0.75" header="0.3" footer="0.3"/>
  <pageSetup paperSize="9" scale="70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topLeftCell="D13" zoomScale="84" zoomScaleNormal="84" workbookViewId="0">
      <selection activeCell="Y19" sqref="Y19"/>
    </sheetView>
  </sheetViews>
  <sheetFormatPr defaultColWidth="9.109375" defaultRowHeight="13.2"/>
  <cols>
    <col min="1" max="1" width="2.33203125" style="6" customWidth="1"/>
    <col min="2" max="2" width="16.6640625" style="1" customWidth="1"/>
    <col min="3" max="3" width="8" style="4" customWidth="1"/>
    <col min="4" max="4" width="7.88671875" style="3" customWidth="1"/>
    <col min="5" max="5" width="8" style="3" customWidth="1"/>
    <col min="6" max="6" width="4.6640625" style="3" customWidth="1"/>
    <col min="7" max="7" width="6.109375" style="3" customWidth="1"/>
    <col min="8" max="8" width="7" style="3" customWidth="1"/>
    <col min="9" max="9" width="7.88671875" style="3" customWidth="1"/>
    <col min="10" max="10" width="4.44140625" style="3" customWidth="1"/>
    <col min="11" max="11" width="8" style="3" customWidth="1"/>
    <col min="12" max="12" width="8.109375" style="3" customWidth="1"/>
    <col min="13" max="13" width="7.109375" style="3" customWidth="1"/>
    <col min="14" max="14" width="4.5546875" style="3" bestFit="1" customWidth="1"/>
    <col min="15" max="15" width="7.109375" style="3" customWidth="1"/>
    <col min="16" max="16" width="7.88671875" style="3" customWidth="1"/>
    <col min="17" max="17" width="8" style="3" customWidth="1"/>
    <col min="18" max="18" width="4.5546875" style="3" customWidth="1"/>
    <col min="19" max="19" width="8" style="3" customWidth="1"/>
    <col min="20" max="20" width="7.88671875" style="3" customWidth="1"/>
    <col min="21" max="21" width="7.44140625" style="3" customWidth="1"/>
    <col min="22" max="22" width="5.6640625" style="3" customWidth="1"/>
    <col min="23" max="23" width="7.44140625" style="49" customWidth="1"/>
    <col min="24" max="24" width="8.44140625" style="3" customWidth="1"/>
    <col min="25" max="25" width="8.109375" style="3" customWidth="1"/>
    <col min="26" max="26" width="6.109375" style="3" customWidth="1"/>
    <col min="27" max="27" width="6.5546875" style="3" customWidth="1"/>
    <col min="28" max="16384" width="9.109375" style="1"/>
  </cols>
  <sheetData>
    <row r="2" spans="1:27" s="10" customFormat="1" ht="13.8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4.4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31" t="s">
        <v>75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29"/>
      <c r="Y4" s="229"/>
      <c r="Z4" s="229"/>
      <c r="AA4" s="230"/>
    </row>
    <row r="5" spans="1:27" s="10" customFormat="1" ht="15" customHeight="1">
      <c r="A5" s="59"/>
      <c r="B5" s="55" t="s">
        <v>0</v>
      </c>
      <c r="C5" s="56" t="s">
        <v>46</v>
      </c>
      <c r="D5" s="227" t="s">
        <v>15</v>
      </c>
      <c r="E5" s="227"/>
      <c r="F5" s="227"/>
      <c r="G5" s="227"/>
      <c r="H5" s="227" t="s">
        <v>50</v>
      </c>
      <c r="I5" s="227"/>
      <c r="J5" s="227" t="s">
        <v>16</v>
      </c>
      <c r="K5" s="227"/>
      <c r="L5" s="227" t="s">
        <v>16</v>
      </c>
      <c r="M5" s="227"/>
      <c r="N5" s="227" t="s">
        <v>16</v>
      </c>
      <c r="O5" s="227"/>
      <c r="P5" s="227" t="s">
        <v>17</v>
      </c>
      <c r="Q5" s="227"/>
      <c r="R5" s="227"/>
      <c r="S5" s="227"/>
      <c r="T5" s="227" t="s">
        <v>18</v>
      </c>
      <c r="U5" s="227"/>
      <c r="V5" s="227"/>
      <c r="W5" s="227"/>
      <c r="X5" s="227" t="s">
        <v>14</v>
      </c>
      <c r="Y5" s="227"/>
      <c r="Z5" s="227"/>
      <c r="AA5" s="233"/>
    </row>
    <row r="6" spans="1:27" s="10" customFormat="1" ht="13.8">
      <c r="A6" s="59"/>
      <c r="B6" s="55" t="s">
        <v>1</v>
      </c>
      <c r="C6" s="56" t="s">
        <v>47</v>
      </c>
      <c r="D6" s="55" t="s">
        <v>135</v>
      </c>
      <c r="E6" s="55" t="s">
        <v>136</v>
      </c>
      <c r="F6" s="227" t="s">
        <v>22</v>
      </c>
      <c r="G6" s="227"/>
      <c r="H6" s="55" t="s">
        <v>135</v>
      </c>
      <c r="I6" s="55" t="s">
        <v>136</v>
      </c>
      <c r="J6" s="227" t="s">
        <v>22</v>
      </c>
      <c r="K6" s="227"/>
      <c r="L6" s="55" t="s">
        <v>135</v>
      </c>
      <c r="M6" s="55" t="s">
        <v>136</v>
      </c>
      <c r="N6" s="227" t="s">
        <v>22</v>
      </c>
      <c r="O6" s="227"/>
      <c r="P6" s="55" t="s">
        <v>135</v>
      </c>
      <c r="Q6" s="55" t="s">
        <v>136</v>
      </c>
      <c r="R6" s="227" t="s">
        <v>22</v>
      </c>
      <c r="S6" s="227"/>
      <c r="T6" s="55" t="s">
        <v>135</v>
      </c>
      <c r="U6" s="55" t="s">
        <v>136</v>
      </c>
      <c r="V6" s="227" t="s">
        <v>22</v>
      </c>
      <c r="W6" s="227"/>
      <c r="X6" s="55" t="s">
        <v>135</v>
      </c>
      <c r="Y6" s="55" t="s">
        <v>136</v>
      </c>
      <c r="Z6" s="227" t="s">
        <v>22</v>
      </c>
      <c r="AA6" s="233"/>
    </row>
    <row r="7" spans="1:27" s="10" customFormat="1" ht="28.5" customHeight="1">
      <c r="A7" s="60" t="s">
        <v>2</v>
      </c>
      <c r="B7" s="103" t="s">
        <v>24</v>
      </c>
      <c r="C7" s="104">
        <f>Y7/Y20</f>
        <v>8.2987551867219917E-3</v>
      </c>
      <c r="D7" s="77">
        <v>11</v>
      </c>
      <c r="E7" s="77">
        <v>11</v>
      </c>
      <c r="F7" s="119">
        <f t="shared" ref="F7:F20" si="0">E7-D7</f>
        <v>0</v>
      </c>
      <c r="G7" s="120">
        <f t="shared" ref="G7:G20" si="1">F7/D7</f>
        <v>0</v>
      </c>
      <c r="H7" s="77">
        <v>1</v>
      </c>
      <c r="I7" s="77">
        <v>1</v>
      </c>
      <c r="J7" s="121">
        <f>I7-H7</f>
        <v>0</v>
      </c>
      <c r="K7" s="120">
        <f>J7/H7</f>
        <v>0</v>
      </c>
      <c r="L7" s="77"/>
      <c r="M7" s="77"/>
      <c r="N7" s="121"/>
      <c r="O7" s="120"/>
      <c r="P7" s="77">
        <v>12</v>
      </c>
      <c r="Q7" s="77">
        <v>11</v>
      </c>
      <c r="R7" s="121">
        <f>Q7-P7</f>
        <v>-1</v>
      </c>
      <c r="S7" s="120">
        <f>R7/P7</f>
        <v>-8.3333333333333329E-2</v>
      </c>
      <c r="T7" s="77">
        <v>7</v>
      </c>
      <c r="U7" s="77">
        <v>7</v>
      </c>
      <c r="V7" s="121">
        <f>U7-T7</f>
        <v>0</v>
      </c>
      <c r="W7" s="120">
        <f>V7/T7</f>
        <v>0</v>
      </c>
      <c r="X7" s="121">
        <f>D7+H7+L7+P7+T7</f>
        <v>31</v>
      </c>
      <c r="Y7" s="121">
        <f>E7+I7+M7+Q7+U7</f>
        <v>30</v>
      </c>
      <c r="Z7" s="121">
        <f>Y7-X7</f>
        <v>-1</v>
      </c>
      <c r="AA7" s="122">
        <f>Z7/X7</f>
        <v>-3.2258064516129031E-2</v>
      </c>
    </row>
    <row r="8" spans="1:27" s="10" customFormat="1" ht="13.5" customHeight="1">
      <c r="A8" s="60" t="s">
        <v>29</v>
      </c>
      <c r="B8" s="103" t="s">
        <v>25</v>
      </c>
      <c r="C8" s="104">
        <f>Y8/Y20</f>
        <v>8.2987551867219915E-4</v>
      </c>
      <c r="D8" s="77">
        <v>1</v>
      </c>
      <c r="E8" s="77">
        <v>1</v>
      </c>
      <c r="F8" s="119">
        <f t="shared" si="0"/>
        <v>0</v>
      </c>
      <c r="G8" s="120">
        <f t="shared" si="1"/>
        <v>0</v>
      </c>
      <c r="H8" s="77"/>
      <c r="I8" s="77"/>
      <c r="J8" s="121"/>
      <c r="K8" s="120"/>
      <c r="L8" s="77"/>
      <c r="M8" s="77"/>
      <c r="N8" s="121"/>
      <c r="O8" s="120"/>
      <c r="P8" s="77">
        <v>1</v>
      </c>
      <c r="Q8" s="77">
        <v>1</v>
      </c>
      <c r="R8" s="121">
        <f t="shared" ref="R8:R19" si="2">Q8-P8</f>
        <v>0</v>
      </c>
      <c r="S8" s="120">
        <f t="shared" ref="S8:S19" si="3">R8/P8</f>
        <v>0</v>
      </c>
      <c r="T8" s="77">
        <v>1</v>
      </c>
      <c r="U8" s="77">
        <v>1</v>
      </c>
      <c r="V8" s="121">
        <f t="shared" ref="V8:V19" si="4">U8-T8</f>
        <v>0</v>
      </c>
      <c r="W8" s="120">
        <f t="shared" ref="W8:W19" si="5">V8/T8</f>
        <v>0</v>
      </c>
      <c r="X8" s="121">
        <f t="shared" ref="X8:Y20" si="6">D8+H8+L8+P8+T8</f>
        <v>3</v>
      </c>
      <c r="Y8" s="121">
        <f t="shared" si="6"/>
        <v>3</v>
      </c>
      <c r="Z8" s="121">
        <f t="shared" ref="Z8:Z19" si="7">Y8-X8</f>
        <v>0</v>
      </c>
      <c r="AA8" s="122">
        <f t="shared" ref="AA8:AA19" si="8">Z8/X8</f>
        <v>0</v>
      </c>
    </row>
    <row r="9" spans="1:27" s="10" customFormat="1" ht="14.4">
      <c r="A9" s="60" t="s">
        <v>3</v>
      </c>
      <c r="B9" s="103" t="s">
        <v>4</v>
      </c>
      <c r="C9" s="104">
        <f>Y9/Y20</f>
        <v>9.0456431535269707E-2</v>
      </c>
      <c r="D9" s="77">
        <v>161</v>
      </c>
      <c r="E9" s="77">
        <v>176</v>
      </c>
      <c r="F9" s="119">
        <f t="shared" si="0"/>
        <v>15</v>
      </c>
      <c r="G9" s="120">
        <f t="shared" si="1"/>
        <v>9.3167701863354033E-2</v>
      </c>
      <c r="H9" s="77">
        <v>27</v>
      </c>
      <c r="I9" s="77">
        <v>31</v>
      </c>
      <c r="J9" s="121">
        <f t="shared" ref="J9:J19" si="9">I9-H9</f>
        <v>4</v>
      </c>
      <c r="K9" s="120">
        <f t="shared" ref="K9:K19" si="10">J9/H9</f>
        <v>0.14814814814814814</v>
      </c>
      <c r="L9" s="77">
        <v>3</v>
      </c>
      <c r="M9" s="77">
        <v>3</v>
      </c>
      <c r="N9" s="121">
        <f t="shared" ref="N9:N20" si="11">M9-L9</f>
        <v>0</v>
      </c>
      <c r="O9" s="120">
        <f t="shared" ref="O9:O19" si="12">N9/L9</f>
        <v>0</v>
      </c>
      <c r="P9" s="77">
        <v>102</v>
      </c>
      <c r="Q9" s="77">
        <v>103</v>
      </c>
      <c r="R9" s="121">
        <f t="shared" si="2"/>
        <v>1</v>
      </c>
      <c r="S9" s="120">
        <f t="shared" si="3"/>
        <v>9.8039215686274508E-3</v>
      </c>
      <c r="T9" s="77">
        <v>13</v>
      </c>
      <c r="U9" s="77">
        <v>14</v>
      </c>
      <c r="V9" s="121">
        <f t="shared" si="4"/>
        <v>1</v>
      </c>
      <c r="W9" s="120">
        <f t="shared" si="5"/>
        <v>7.6923076923076927E-2</v>
      </c>
      <c r="X9" s="121">
        <f t="shared" si="6"/>
        <v>306</v>
      </c>
      <c r="Y9" s="121">
        <f t="shared" si="6"/>
        <v>327</v>
      </c>
      <c r="Z9" s="121">
        <f t="shared" si="7"/>
        <v>21</v>
      </c>
      <c r="AA9" s="122">
        <f t="shared" si="8"/>
        <v>6.8627450980392163E-2</v>
      </c>
    </row>
    <row r="10" spans="1:27" s="10" customFormat="1" ht="51" customHeight="1">
      <c r="A10" s="60" t="s">
        <v>68</v>
      </c>
      <c r="B10" s="103" t="s">
        <v>69</v>
      </c>
      <c r="C10" s="104">
        <f>Y10/Y20</f>
        <v>1.1065006915629322E-3</v>
      </c>
      <c r="D10" s="77">
        <v>4</v>
      </c>
      <c r="E10" s="77">
        <v>4</v>
      </c>
      <c r="F10" s="119">
        <f t="shared" si="0"/>
        <v>0</v>
      </c>
      <c r="G10" s="120">
        <f t="shared" si="1"/>
        <v>0</v>
      </c>
      <c r="H10" s="77"/>
      <c r="I10" s="77"/>
      <c r="J10" s="121"/>
      <c r="K10" s="120"/>
      <c r="L10" s="77"/>
      <c r="M10" s="77"/>
      <c r="N10" s="121"/>
      <c r="O10" s="120"/>
      <c r="P10" s="77"/>
      <c r="Q10" s="77"/>
      <c r="R10" s="121"/>
      <c r="S10" s="120"/>
      <c r="T10" s="77"/>
      <c r="U10" s="77"/>
      <c r="V10" s="121"/>
      <c r="W10" s="120"/>
      <c r="X10" s="121">
        <f t="shared" si="6"/>
        <v>4</v>
      </c>
      <c r="Y10" s="121">
        <f t="shared" si="6"/>
        <v>4</v>
      </c>
      <c r="Z10" s="121">
        <f t="shared" si="7"/>
        <v>0</v>
      </c>
      <c r="AA10" s="122">
        <f t="shared" si="8"/>
        <v>0</v>
      </c>
    </row>
    <row r="11" spans="1:27" s="10" customFormat="1" ht="78.599999999999994" customHeight="1">
      <c r="A11" s="60" t="s">
        <v>5</v>
      </c>
      <c r="B11" s="103" t="s">
        <v>31</v>
      </c>
      <c r="C11" s="104">
        <f>Y11/Y20</f>
        <v>3.3195020746887966E-3</v>
      </c>
      <c r="D11" s="77">
        <v>5</v>
      </c>
      <c r="E11" s="77">
        <v>7</v>
      </c>
      <c r="F11" s="119">
        <f t="shared" si="0"/>
        <v>2</v>
      </c>
      <c r="G11" s="120">
        <f t="shared" si="1"/>
        <v>0.4</v>
      </c>
      <c r="H11" s="77"/>
      <c r="I11" s="77">
        <v>1</v>
      </c>
      <c r="J11" s="121">
        <f t="shared" si="9"/>
        <v>1</v>
      </c>
      <c r="K11" s="120" t="e">
        <f t="shared" si="10"/>
        <v>#DIV/0!</v>
      </c>
      <c r="L11" s="77">
        <v>1</v>
      </c>
      <c r="M11" s="77">
        <v>1</v>
      </c>
      <c r="N11" s="121">
        <f t="shared" si="11"/>
        <v>0</v>
      </c>
      <c r="O11" s="120">
        <f t="shared" si="12"/>
        <v>0</v>
      </c>
      <c r="P11" s="77">
        <v>3</v>
      </c>
      <c r="Q11" s="77">
        <v>3</v>
      </c>
      <c r="R11" s="121">
        <f t="shared" si="2"/>
        <v>0</v>
      </c>
      <c r="S11" s="120">
        <f t="shared" si="3"/>
        <v>0</v>
      </c>
      <c r="T11" s="77"/>
      <c r="U11" s="77"/>
      <c r="V11" s="121"/>
      <c r="W11" s="120"/>
      <c r="X11" s="121">
        <f t="shared" si="6"/>
        <v>9</v>
      </c>
      <c r="Y11" s="121">
        <f t="shared" si="6"/>
        <v>12</v>
      </c>
      <c r="Z11" s="121">
        <f t="shared" si="7"/>
        <v>3</v>
      </c>
      <c r="AA11" s="122">
        <f t="shared" si="8"/>
        <v>0.33333333333333331</v>
      </c>
    </row>
    <row r="12" spans="1:27" s="10" customFormat="1" ht="14.4">
      <c r="A12" s="60" t="s">
        <v>6</v>
      </c>
      <c r="B12" s="103" t="s">
        <v>7</v>
      </c>
      <c r="C12" s="104">
        <f>Y12/Y20</f>
        <v>8.5200553250345784E-2</v>
      </c>
      <c r="D12" s="77">
        <v>133</v>
      </c>
      <c r="E12" s="77">
        <v>136</v>
      </c>
      <c r="F12" s="119">
        <f t="shared" si="0"/>
        <v>3</v>
      </c>
      <c r="G12" s="120">
        <f t="shared" si="1"/>
        <v>2.2556390977443608E-2</v>
      </c>
      <c r="H12" s="77">
        <v>25</v>
      </c>
      <c r="I12" s="77">
        <v>26</v>
      </c>
      <c r="J12" s="121">
        <f t="shared" si="9"/>
        <v>1</v>
      </c>
      <c r="K12" s="120">
        <f t="shared" si="10"/>
        <v>0.04</v>
      </c>
      <c r="L12" s="77">
        <v>2</v>
      </c>
      <c r="M12" s="77">
        <v>3</v>
      </c>
      <c r="N12" s="121">
        <f t="shared" si="11"/>
        <v>1</v>
      </c>
      <c r="O12" s="120">
        <f t="shared" si="12"/>
        <v>0.5</v>
      </c>
      <c r="P12" s="77">
        <v>97</v>
      </c>
      <c r="Q12" s="77">
        <v>101</v>
      </c>
      <c r="R12" s="121">
        <f t="shared" si="2"/>
        <v>4</v>
      </c>
      <c r="S12" s="120">
        <f t="shared" si="3"/>
        <v>4.1237113402061855E-2</v>
      </c>
      <c r="T12" s="77">
        <v>38</v>
      </c>
      <c r="U12" s="77">
        <v>42</v>
      </c>
      <c r="V12" s="121">
        <f t="shared" si="4"/>
        <v>4</v>
      </c>
      <c r="W12" s="120">
        <f t="shared" si="5"/>
        <v>0.10526315789473684</v>
      </c>
      <c r="X12" s="121">
        <f t="shared" si="6"/>
        <v>295</v>
      </c>
      <c r="Y12" s="121">
        <f t="shared" si="6"/>
        <v>308</v>
      </c>
      <c r="Z12" s="121">
        <f t="shared" si="7"/>
        <v>13</v>
      </c>
      <c r="AA12" s="122">
        <f t="shared" si="8"/>
        <v>4.4067796610169491E-2</v>
      </c>
    </row>
    <row r="13" spans="1:27" s="10" customFormat="1" ht="14.4">
      <c r="A13" s="60" t="s">
        <v>8</v>
      </c>
      <c r="B13" s="103" t="s">
        <v>9</v>
      </c>
      <c r="C13" s="104">
        <f>Y13/Y20</f>
        <v>0.20138312586445367</v>
      </c>
      <c r="D13" s="77">
        <v>312</v>
      </c>
      <c r="E13" s="77">
        <v>330</v>
      </c>
      <c r="F13" s="119">
        <f t="shared" si="0"/>
        <v>18</v>
      </c>
      <c r="G13" s="120">
        <f t="shared" si="1"/>
        <v>5.7692307692307696E-2</v>
      </c>
      <c r="H13" s="77">
        <v>96</v>
      </c>
      <c r="I13" s="77">
        <v>105</v>
      </c>
      <c r="J13" s="121">
        <f t="shared" si="9"/>
        <v>9</v>
      </c>
      <c r="K13" s="120">
        <f t="shared" si="10"/>
        <v>9.375E-2</v>
      </c>
      <c r="L13" s="77">
        <v>12</v>
      </c>
      <c r="M13" s="77">
        <v>15</v>
      </c>
      <c r="N13" s="121">
        <f t="shared" si="11"/>
        <v>3</v>
      </c>
      <c r="O13" s="120">
        <f t="shared" si="12"/>
        <v>0.25</v>
      </c>
      <c r="P13" s="77">
        <v>199</v>
      </c>
      <c r="Q13" s="77">
        <v>218</v>
      </c>
      <c r="R13" s="121">
        <f t="shared" si="2"/>
        <v>19</v>
      </c>
      <c r="S13" s="120">
        <f t="shared" si="3"/>
        <v>9.5477386934673364E-2</v>
      </c>
      <c r="T13" s="77">
        <v>54</v>
      </c>
      <c r="U13" s="77">
        <v>60</v>
      </c>
      <c r="V13" s="121">
        <f t="shared" si="4"/>
        <v>6</v>
      </c>
      <c r="W13" s="120">
        <f t="shared" si="5"/>
        <v>0.1111111111111111</v>
      </c>
      <c r="X13" s="121">
        <f t="shared" si="6"/>
        <v>673</v>
      </c>
      <c r="Y13" s="121">
        <f t="shared" si="6"/>
        <v>728</v>
      </c>
      <c r="Z13" s="121">
        <f t="shared" si="7"/>
        <v>55</v>
      </c>
      <c r="AA13" s="122">
        <f t="shared" si="8"/>
        <v>8.1723625557206539E-2</v>
      </c>
    </row>
    <row r="14" spans="1:27" s="10" customFormat="1" ht="27.6">
      <c r="A14" s="60" t="s">
        <v>10</v>
      </c>
      <c r="B14" s="103" t="s">
        <v>26</v>
      </c>
      <c r="C14" s="104">
        <f>Y14/Y20</f>
        <v>2.9045643153526972E-2</v>
      </c>
      <c r="D14" s="77">
        <v>42</v>
      </c>
      <c r="E14" s="77">
        <v>43</v>
      </c>
      <c r="F14" s="119">
        <f t="shared" si="0"/>
        <v>1</v>
      </c>
      <c r="G14" s="120">
        <f t="shared" si="1"/>
        <v>2.3809523809523808E-2</v>
      </c>
      <c r="H14" s="77">
        <v>16</v>
      </c>
      <c r="I14" s="77">
        <v>17</v>
      </c>
      <c r="J14" s="121">
        <f t="shared" si="9"/>
        <v>1</v>
      </c>
      <c r="K14" s="120">
        <f t="shared" si="10"/>
        <v>6.25E-2</v>
      </c>
      <c r="L14" s="77"/>
      <c r="M14" s="77"/>
      <c r="N14" s="121"/>
      <c r="O14" s="120"/>
      <c r="P14" s="77">
        <v>36</v>
      </c>
      <c r="Q14" s="77">
        <v>37</v>
      </c>
      <c r="R14" s="121">
        <f t="shared" si="2"/>
        <v>1</v>
      </c>
      <c r="S14" s="120">
        <f t="shared" si="3"/>
        <v>2.7777777777777776E-2</v>
      </c>
      <c r="T14" s="77">
        <v>6</v>
      </c>
      <c r="U14" s="77">
        <v>8</v>
      </c>
      <c r="V14" s="121">
        <f t="shared" si="4"/>
        <v>2</v>
      </c>
      <c r="W14" s="120">
        <f t="shared" si="5"/>
        <v>0.33333333333333331</v>
      </c>
      <c r="X14" s="121">
        <f t="shared" si="6"/>
        <v>100</v>
      </c>
      <c r="Y14" s="121">
        <f t="shared" si="6"/>
        <v>105</v>
      </c>
      <c r="Z14" s="121">
        <f t="shared" si="7"/>
        <v>5</v>
      </c>
      <c r="AA14" s="122">
        <f t="shared" si="8"/>
        <v>0.05</v>
      </c>
    </row>
    <row r="15" spans="1:27" s="10" customFormat="1" ht="36.75" customHeight="1">
      <c r="A15" s="60" t="s">
        <v>30</v>
      </c>
      <c r="B15" s="103" t="s">
        <v>27</v>
      </c>
      <c r="C15" s="104">
        <f>Y15/Y20</f>
        <v>8.3264177040110646E-2</v>
      </c>
      <c r="D15" s="77">
        <v>77</v>
      </c>
      <c r="E15" s="77">
        <v>80</v>
      </c>
      <c r="F15" s="119">
        <f t="shared" si="0"/>
        <v>3</v>
      </c>
      <c r="G15" s="120">
        <f t="shared" si="1"/>
        <v>3.896103896103896E-2</v>
      </c>
      <c r="H15" s="77">
        <v>48</v>
      </c>
      <c r="I15" s="77">
        <v>50</v>
      </c>
      <c r="J15" s="121">
        <f t="shared" si="9"/>
        <v>2</v>
      </c>
      <c r="K15" s="120">
        <f t="shared" si="10"/>
        <v>4.1666666666666664E-2</v>
      </c>
      <c r="L15" s="77">
        <v>12</v>
      </c>
      <c r="M15" s="77">
        <v>12</v>
      </c>
      <c r="N15" s="121">
        <f t="shared" si="11"/>
        <v>0</v>
      </c>
      <c r="O15" s="120">
        <f t="shared" si="12"/>
        <v>0</v>
      </c>
      <c r="P15" s="77">
        <v>98</v>
      </c>
      <c r="Q15" s="77">
        <v>102</v>
      </c>
      <c r="R15" s="121">
        <f t="shared" si="2"/>
        <v>4</v>
      </c>
      <c r="S15" s="120">
        <f t="shared" si="3"/>
        <v>4.0816326530612242E-2</v>
      </c>
      <c r="T15" s="77">
        <v>55</v>
      </c>
      <c r="U15" s="77">
        <v>57</v>
      </c>
      <c r="V15" s="121">
        <f t="shared" si="4"/>
        <v>2</v>
      </c>
      <c r="W15" s="120">
        <f t="shared" si="5"/>
        <v>3.6363636363636362E-2</v>
      </c>
      <c r="X15" s="121">
        <f t="shared" si="6"/>
        <v>290</v>
      </c>
      <c r="Y15" s="121">
        <f t="shared" si="6"/>
        <v>301</v>
      </c>
      <c r="Z15" s="121">
        <f t="shared" si="7"/>
        <v>11</v>
      </c>
      <c r="AA15" s="122">
        <f t="shared" si="8"/>
        <v>3.793103448275862E-2</v>
      </c>
    </row>
    <row r="16" spans="1:27" s="10" customFormat="1" ht="27" customHeight="1">
      <c r="A16" s="60" t="s">
        <v>36</v>
      </c>
      <c r="B16" s="103" t="s">
        <v>37</v>
      </c>
      <c r="C16" s="104">
        <f>Y16/Y20</f>
        <v>1.7704011065006915E-2</v>
      </c>
      <c r="D16" s="77">
        <v>43</v>
      </c>
      <c r="E16" s="77">
        <v>45</v>
      </c>
      <c r="F16" s="119">
        <f t="shared" si="0"/>
        <v>2</v>
      </c>
      <c r="G16" s="120">
        <f t="shared" si="1"/>
        <v>4.6511627906976744E-2</v>
      </c>
      <c r="H16" s="77">
        <v>4</v>
      </c>
      <c r="I16" s="77">
        <v>5</v>
      </c>
      <c r="J16" s="121">
        <f t="shared" si="9"/>
        <v>1</v>
      </c>
      <c r="K16" s="120">
        <f t="shared" si="10"/>
        <v>0.25</v>
      </c>
      <c r="L16" s="77">
        <v>2</v>
      </c>
      <c r="M16" s="77">
        <v>2</v>
      </c>
      <c r="N16" s="121">
        <f t="shared" si="11"/>
        <v>0</v>
      </c>
      <c r="O16" s="120">
        <f t="shared" si="12"/>
        <v>0</v>
      </c>
      <c r="P16" s="77">
        <v>7</v>
      </c>
      <c r="Q16" s="77">
        <v>10</v>
      </c>
      <c r="R16" s="121">
        <f t="shared" si="2"/>
        <v>3</v>
      </c>
      <c r="S16" s="120">
        <f t="shared" si="3"/>
        <v>0.42857142857142855</v>
      </c>
      <c r="T16" s="77">
        <v>2</v>
      </c>
      <c r="U16" s="77">
        <v>2</v>
      </c>
      <c r="V16" s="121">
        <f t="shared" si="4"/>
        <v>0</v>
      </c>
      <c r="W16" s="120">
        <f t="shared" si="5"/>
        <v>0</v>
      </c>
      <c r="X16" s="121">
        <f t="shared" si="6"/>
        <v>58</v>
      </c>
      <c r="Y16" s="121">
        <f t="shared" si="6"/>
        <v>64</v>
      </c>
      <c r="Z16" s="121">
        <f t="shared" si="7"/>
        <v>6</v>
      </c>
      <c r="AA16" s="122">
        <f t="shared" si="8"/>
        <v>0.10344827586206896</v>
      </c>
    </row>
    <row r="17" spans="1:27" s="10" customFormat="1" ht="41.4">
      <c r="A17" s="60" t="s">
        <v>11</v>
      </c>
      <c r="B17" s="103" t="s">
        <v>32</v>
      </c>
      <c r="C17" s="104">
        <f>Y17/Y20</f>
        <v>8.1327800829875521E-2</v>
      </c>
      <c r="D17" s="77">
        <v>128</v>
      </c>
      <c r="E17" s="77">
        <v>139</v>
      </c>
      <c r="F17" s="119">
        <f t="shared" si="0"/>
        <v>11</v>
      </c>
      <c r="G17" s="120">
        <f t="shared" si="1"/>
        <v>8.59375E-2</v>
      </c>
      <c r="H17" s="77">
        <v>36</v>
      </c>
      <c r="I17" s="77">
        <v>37</v>
      </c>
      <c r="J17" s="121">
        <f t="shared" si="9"/>
        <v>1</v>
      </c>
      <c r="K17" s="120">
        <f t="shared" si="10"/>
        <v>2.7777777777777776E-2</v>
      </c>
      <c r="L17" s="77">
        <v>3</v>
      </c>
      <c r="M17" s="77">
        <v>3</v>
      </c>
      <c r="N17" s="121">
        <f t="shared" si="11"/>
        <v>0</v>
      </c>
      <c r="O17" s="120">
        <f t="shared" si="12"/>
        <v>0</v>
      </c>
      <c r="P17" s="77">
        <v>70</v>
      </c>
      <c r="Q17" s="77">
        <v>79</v>
      </c>
      <c r="R17" s="121">
        <f t="shared" si="2"/>
        <v>9</v>
      </c>
      <c r="S17" s="120">
        <f t="shared" si="3"/>
        <v>0.12857142857142856</v>
      </c>
      <c r="T17" s="77">
        <v>36</v>
      </c>
      <c r="U17" s="77">
        <v>36</v>
      </c>
      <c r="V17" s="121">
        <f t="shared" si="4"/>
        <v>0</v>
      </c>
      <c r="W17" s="120">
        <f t="shared" si="5"/>
        <v>0</v>
      </c>
      <c r="X17" s="121">
        <f t="shared" si="6"/>
        <v>273</v>
      </c>
      <c r="Y17" s="121">
        <f t="shared" si="6"/>
        <v>294</v>
      </c>
      <c r="Z17" s="121">
        <f t="shared" si="7"/>
        <v>21</v>
      </c>
      <c r="AA17" s="122">
        <f t="shared" si="8"/>
        <v>7.6923076923076927E-2</v>
      </c>
    </row>
    <row r="18" spans="1:27" s="10" customFormat="1" ht="14.4">
      <c r="A18" s="61"/>
      <c r="B18" s="105" t="s">
        <v>28</v>
      </c>
      <c r="C18" s="104">
        <f>Y18/Y20</f>
        <v>0.25753803596127245</v>
      </c>
      <c r="D18" s="77">
        <v>442</v>
      </c>
      <c r="E18" s="77">
        <v>461</v>
      </c>
      <c r="F18" s="119">
        <f t="shared" si="0"/>
        <v>19</v>
      </c>
      <c r="G18" s="120">
        <f t="shared" si="1"/>
        <v>4.2986425339366516E-2</v>
      </c>
      <c r="H18" s="77">
        <v>124</v>
      </c>
      <c r="I18" s="77">
        <v>133</v>
      </c>
      <c r="J18" s="121">
        <f t="shared" si="9"/>
        <v>9</v>
      </c>
      <c r="K18" s="120">
        <f t="shared" si="10"/>
        <v>7.2580645161290328E-2</v>
      </c>
      <c r="L18" s="77">
        <v>13</v>
      </c>
      <c r="M18" s="77">
        <v>13</v>
      </c>
      <c r="N18" s="121">
        <f t="shared" si="11"/>
        <v>0</v>
      </c>
      <c r="O18" s="120">
        <f t="shared" si="12"/>
        <v>0</v>
      </c>
      <c r="P18" s="77">
        <v>223</v>
      </c>
      <c r="Q18" s="77">
        <v>236</v>
      </c>
      <c r="R18" s="121">
        <f t="shared" si="2"/>
        <v>13</v>
      </c>
      <c r="S18" s="120">
        <f t="shared" si="3"/>
        <v>5.829596412556054E-2</v>
      </c>
      <c r="T18" s="77">
        <v>86</v>
      </c>
      <c r="U18" s="77">
        <v>88</v>
      </c>
      <c r="V18" s="121">
        <f t="shared" si="4"/>
        <v>2</v>
      </c>
      <c r="W18" s="120">
        <f t="shared" si="5"/>
        <v>2.3255813953488372E-2</v>
      </c>
      <c r="X18" s="121">
        <f t="shared" si="6"/>
        <v>888</v>
      </c>
      <c r="Y18" s="121">
        <f t="shared" si="6"/>
        <v>931</v>
      </c>
      <c r="Z18" s="121">
        <f t="shared" si="7"/>
        <v>43</v>
      </c>
      <c r="AA18" s="122">
        <f t="shared" si="8"/>
        <v>4.8423423423423421E-2</v>
      </c>
    </row>
    <row r="19" spans="1:27" s="10" customFormat="1" ht="14.4">
      <c r="A19" s="60" t="s">
        <v>12</v>
      </c>
      <c r="B19" s="106" t="s">
        <v>13</v>
      </c>
      <c r="C19" s="138">
        <f>Y19/Y20</f>
        <v>0.14052558782849239</v>
      </c>
      <c r="D19" s="188">
        <v>183</v>
      </c>
      <c r="E19">
        <v>189</v>
      </c>
      <c r="F19" s="189">
        <f t="shared" si="0"/>
        <v>6</v>
      </c>
      <c r="G19" s="172">
        <f t="shared" si="1"/>
        <v>3.2786885245901641E-2</v>
      </c>
      <c r="H19" s="188">
        <v>55</v>
      </c>
      <c r="I19">
        <v>58</v>
      </c>
      <c r="J19" s="173">
        <f t="shared" si="9"/>
        <v>3</v>
      </c>
      <c r="K19" s="172">
        <f t="shared" si="10"/>
        <v>5.4545454545454543E-2</v>
      </c>
      <c r="L19" s="188">
        <v>2</v>
      </c>
      <c r="M19">
        <v>2</v>
      </c>
      <c r="N19" s="173">
        <f t="shared" si="11"/>
        <v>0</v>
      </c>
      <c r="O19" s="172">
        <f t="shared" si="12"/>
        <v>0</v>
      </c>
      <c r="P19" s="188">
        <v>152</v>
      </c>
      <c r="Q19">
        <v>154</v>
      </c>
      <c r="R19" s="173">
        <f t="shared" si="2"/>
        <v>2</v>
      </c>
      <c r="S19" s="172">
        <f t="shared" si="3"/>
        <v>1.3157894736842105E-2</v>
      </c>
      <c r="T19" s="188">
        <v>101</v>
      </c>
      <c r="U19">
        <v>105</v>
      </c>
      <c r="V19" s="173">
        <f t="shared" si="4"/>
        <v>4</v>
      </c>
      <c r="W19" s="172">
        <f t="shared" si="5"/>
        <v>3.9603960396039604E-2</v>
      </c>
      <c r="X19" s="121">
        <f t="shared" si="6"/>
        <v>493</v>
      </c>
      <c r="Y19" s="121">
        <f t="shared" si="6"/>
        <v>508</v>
      </c>
      <c r="Z19" s="121">
        <f t="shared" si="7"/>
        <v>15</v>
      </c>
      <c r="AA19" s="122">
        <f t="shared" si="8"/>
        <v>3.0425963488843813E-2</v>
      </c>
    </row>
    <row r="20" spans="1:27" s="10" customFormat="1" ht="14.4" thickBot="1">
      <c r="A20" s="62"/>
      <c r="B20" s="63" t="s">
        <v>14</v>
      </c>
      <c r="C20" s="64">
        <f>Y20/Y20</f>
        <v>1</v>
      </c>
      <c r="D20" s="113">
        <f>SUM(D7:D19)</f>
        <v>1542</v>
      </c>
      <c r="E20" s="113">
        <f>SUM(E7:E19)</f>
        <v>1622</v>
      </c>
      <c r="F20" s="114">
        <f t="shared" si="0"/>
        <v>80</v>
      </c>
      <c r="G20" s="115">
        <f t="shared" si="1"/>
        <v>5.1880674448767837E-2</v>
      </c>
      <c r="H20" s="113">
        <f>SUM(H7:H19)</f>
        <v>432</v>
      </c>
      <c r="I20" s="113">
        <f>SUM(I7:I19)</f>
        <v>464</v>
      </c>
      <c r="J20" s="114">
        <f>I20-H20</f>
        <v>32</v>
      </c>
      <c r="K20" s="116">
        <f>J20/H20</f>
        <v>7.407407407407407E-2</v>
      </c>
      <c r="L20" s="113">
        <f>SUM(L7:L19)</f>
        <v>50</v>
      </c>
      <c r="M20" s="113">
        <f>SUM(M7:M19)</f>
        <v>54</v>
      </c>
      <c r="N20" s="114">
        <f t="shared" si="11"/>
        <v>4</v>
      </c>
      <c r="O20" s="116">
        <f>N20/L20</f>
        <v>0.08</v>
      </c>
      <c r="P20" s="113">
        <f>SUM(P7:P19)</f>
        <v>1000</v>
      </c>
      <c r="Q20" s="113">
        <f>SUM(Q7:Q19)</f>
        <v>1055</v>
      </c>
      <c r="R20" s="114">
        <f>Q20-P20</f>
        <v>55</v>
      </c>
      <c r="S20" s="116">
        <f>R20/P20</f>
        <v>5.5E-2</v>
      </c>
      <c r="T20" s="113">
        <f>SUM(T7:T19)</f>
        <v>399</v>
      </c>
      <c r="U20" s="113">
        <f>SUM(U7:U19)</f>
        <v>420</v>
      </c>
      <c r="V20" s="114">
        <f>U20-T20</f>
        <v>21</v>
      </c>
      <c r="W20" s="116">
        <f>V20/T20</f>
        <v>5.2631578947368418E-2</v>
      </c>
      <c r="X20" s="117">
        <f>D20+H20+L20+P20+T20</f>
        <v>3423</v>
      </c>
      <c r="Y20" s="117">
        <f t="shared" si="6"/>
        <v>3615</v>
      </c>
      <c r="Z20" s="117">
        <f>Y20-X20</f>
        <v>192</v>
      </c>
      <c r="AA20" s="118">
        <f>Z20/X20</f>
        <v>5.6091148115687994E-2</v>
      </c>
    </row>
    <row r="21" spans="1:27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7"/>
  <sheetViews>
    <sheetView tabSelected="1" topLeftCell="A4" workbookViewId="0">
      <selection activeCell="A20" sqref="A20"/>
    </sheetView>
  </sheetViews>
  <sheetFormatPr defaultRowHeight="14.4"/>
  <cols>
    <col min="1" max="1" width="32.44140625" customWidth="1"/>
    <col min="2" max="2" width="8.6640625" customWidth="1"/>
    <col min="3" max="3" width="7.6640625" customWidth="1"/>
    <col min="4" max="4" width="8.109375" customWidth="1"/>
    <col min="5" max="5" width="8" customWidth="1"/>
    <col min="6" max="6" width="7.5546875" customWidth="1"/>
    <col min="7" max="7" width="6.6640625" customWidth="1"/>
    <col min="8" max="8" width="6.88671875" customWidth="1"/>
    <col min="9" max="9" width="7" customWidth="1"/>
    <col min="10" max="10" width="7.109375" customWidth="1"/>
    <col min="11" max="11" width="6.88671875" customWidth="1"/>
    <col min="12" max="12" width="7.109375" customWidth="1"/>
    <col min="13" max="13" width="8" customWidth="1"/>
  </cols>
  <sheetData>
    <row r="3" spans="1:29" s="34" customFormat="1" ht="13.2">
      <c r="A3" s="33" t="s">
        <v>100</v>
      </c>
      <c r="C3" s="35"/>
      <c r="D3" s="35"/>
      <c r="E3" s="35"/>
      <c r="F3" s="35"/>
      <c r="G3" s="35"/>
      <c r="H3" s="36"/>
      <c r="I3" s="35"/>
      <c r="J3" s="35"/>
      <c r="K3" s="35"/>
      <c r="N3" s="35"/>
      <c r="O3" s="35"/>
      <c r="P3" s="35"/>
      <c r="Q3" s="35"/>
      <c r="R3" s="35"/>
      <c r="S3" s="35"/>
      <c r="V3" s="37"/>
      <c r="W3" s="37"/>
      <c r="X3" s="37"/>
      <c r="Y3" s="37"/>
      <c r="Z3" s="37"/>
    </row>
    <row r="4" spans="1:29" s="34" customFormat="1" ht="13.2">
      <c r="A4" s="33" t="s">
        <v>137</v>
      </c>
      <c r="B4" s="38"/>
      <c r="C4" s="33"/>
      <c r="D4" s="33"/>
      <c r="E4" s="33"/>
      <c r="F4" s="33"/>
      <c r="G4" s="33"/>
      <c r="H4" s="39"/>
      <c r="V4" s="37"/>
      <c r="W4" s="37"/>
      <c r="X4" s="37"/>
      <c r="Y4" s="37"/>
      <c r="Z4" s="37"/>
    </row>
    <row r="5" spans="1:29" s="8" customFormat="1" ht="13.8">
      <c r="A5" s="100"/>
      <c r="B5" s="7"/>
      <c r="C5" s="27"/>
      <c r="D5" s="27"/>
      <c r="E5" s="27"/>
      <c r="F5" s="27"/>
      <c r="G5" s="27"/>
      <c r="H5" s="30"/>
      <c r="V5" s="26"/>
      <c r="W5" s="26"/>
      <c r="X5" s="26"/>
      <c r="Y5" s="26"/>
      <c r="Z5" s="26"/>
    </row>
    <row r="6" spans="1:29" s="8" customFormat="1" thickBot="1">
      <c r="A6" s="7"/>
    </row>
    <row r="7" spans="1:29" s="8" customFormat="1">
      <c r="A7" s="67"/>
      <c r="B7" s="210" t="s">
        <v>65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1"/>
      <c r="AC7" s="8" t="s">
        <v>43</v>
      </c>
    </row>
    <row r="8" spans="1:29" s="8" customFormat="1">
      <c r="A8" s="68" t="s">
        <v>66</v>
      </c>
      <c r="B8" s="207" t="s">
        <v>53</v>
      </c>
      <c r="C8" s="207"/>
      <c r="D8" s="207" t="s">
        <v>54</v>
      </c>
      <c r="E8" s="207"/>
      <c r="F8" s="207" t="s">
        <v>55</v>
      </c>
      <c r="G8" s="207"/>
      <c r="H8" s="207" t="s">
        <v>56</v>
      </c>
      <c r="I8" s="207"/>
      <c r="J8" s="207" t="s">
        <v>57</v>
      </c>
      <c r="K8" s="207"/>
      <c r="L8" s="207" t="s">
        <v>19</v>
      </c>
      <c r="M8" s="208"/>
      <c r="AC8" s="8" t="s">
        <v>35</v>
      </c>
    </row>
    <row r="9" spans="1:29" s="8" customFormat="1">
      <c r="A9" s="69"/>
      <c r="B9" s="66" t="s">
        <v>34</v>
      </c>
      <c r="C9" s="66" t="s">
        <v>23</v>
      </c>
      <c r="D9" s="66" t="s">
        <v>34</v>
      </c>
      <c r="E9" s="66" t="s">
        <v>23</v>
      </c>
      <c r="F9" s="66" t="s">
        <v>34</v>
      </c>
      <c r="G9" s="66" t="s">
        <v>23</v>
      </c>
      <c r="H9" s="66" t="s">
        <v>34</v>
      </c>
      <c r="I9" s="66" t="s">
        <v>23</v>
      </c>
      <c r="J9" s="66" t="s">
        <v>34</v>
      </c>
      <c r="K9" s="66" t="s">
        <v>23</v>
      </c>
      <c r="L9" s="66" t="s">
        <v>34</v>
      </c>
      <c r="M9" s="70" t="s">
        <v>23</v>
      </c>
      <c r="AC9" s="28" t="s">
        <v>38</v>
      </c>
    </row>
    <row r="10" spans="1:29" s="8" customFormat="1">
      <c r="A10" s="135" t="s">
        <v>58</v>
      </c>
      <c r="B10" s="77">
        <v>62</v>
      </c>
      <c r="C10" s="50">
        <f>B10/B17</f>
        <v>3.8224414303329221E-2</v>
      </c>
      <c r="D10" s="77">
        <v>19</v>
      </c>
      <c r="E10" s="50">
        <f>D10/D17</f>
        <v>4.0948275862068964E-2</v>
      </c>
      <c r="F10" s="77">
        <v>2</v>
      </c>
      <c r="G10" s="50">
        <f>F10/F17</f>
        <v>3.7037037037037035E-2</v>
      </c>
      <c r="H10" s="77">
        <v>46</v>
      </c>
      <c r="I10" s="50">
        <f>H10/H17</f>
        <v>4.3601895734597156E-2</v>
      </c>
      <c r="J10" s="77">
        <v>12</v>
      </c>
      <c r="K10" s="50">
        <f>J10/J17</f>
        <v>2.8571428571428571E-2</v>
      </c>
      <c r="L10" s="51">
        <f t="shared" ref="L10:L16" si="0">B10+D10+F10+H10+J10</f>
        <v>141</v>
      </c>
      <c r="M10" s="45">
        <f>L10/L17</f>
        <v>3.9004149377593361E-2</v>
      </c>
      <c r="AC10" s="8" t="s">
        <v>39</v>
      </c>
    </row>
    <row r="11" spans="1:29" s="8" customFormat="1">
      <c r="A11" s="135" t="s">
        <v>59</v>
      </c>
      <c r="B11" s="77">
        <v>11</v>
      </c>
      <c r="C11" s="50">
        <f>B11/B17</f>
        <v>6.7817509247842167E-3</v>
      </c>
      <c r="D11" s="77">
        <v>3</v>
      </c>
      <c r="E11" s="50">
        <f>D11/D17</f>
        <v>6.4655172413793103E-3</v>
      </c>
      <c r="F11" s="77"/>
      <c r="G11" s="50">
        <f>F11/F17</f>
        <v>0</v>
      </c>
      <c r="H11" s="77">
        <v>7</v>
      </c>
      <c r="I11" s="50">
        <f>H11/H17</f>
        <v>6.6350710900473934E-3</v>
      </c>
      <c r="J11" s="77">
        <v>7</v>
      </c>
      <c r="K11" s="50">
        <f>J11/J17</f>
        <v>1.6666666666666666E-2</v>
      </c>
      <c r="L11" s="51">
        <f t="shared" si="0"/>
        <v>28</v>
      </c>
      <c r="M11" s="45">
        <f>L11/L17</f>
        <v>7.7455048409405258E-3</v>
      </c>
    </row>
    <row r="12" spans="1:29" s="8" customFormat="1">
      <c r="A12" s="135" t="s">
        <v>60</v>
      </c>
      <c r="B12" s="77">
        <v>1395</v>
      </c>
      <c r="C12" s="50">
        <f>B12/B17</f>
        <v>0.86004932182490756</v>
      </c>
      <c r="D12" s="77">
        <v>394</v>
      </c>
      <c r="E12" s="50">
        <f>D12/D17</f>
        <v>0.84913793103448276</v>
      </c>
      <c r="F12" s="77">
        <v>44</v>
      </c>
      <c r="G12" s="50">
        <f>F12/F17</f>
        <v>0.81481481481481477</v>
      </c>
      <c r="H12" s="77">
        <v>844</v>
      </c>
      <c r="I12" s="50">
        <f>H12/H17</f>
        <v>0.8</v>
      </c>
      <c r="J12" s="77">
        <v>277</v>
      </c>
      <c r="K12" s="50">
        <f>J12/J17</f>
        <v>0.65952380952380951</v>
      </c>
      <c r="L12" s="51">
        <f t="shared" si="0"/>
        <v>2954</v>
      </c>
      <c r="M12" s="45">
        <f>L12/L17</f>
        <v>0.81715076071922543</v>
      </c>
      <c r="AC12" s="8" t="s">
        <v>40</v>
      </c>
    </row>
    <row r="13" spans="1:29" s="8" customFormat="1">
      <c r="A13" s="135" t="s">
        <v>61</v>
      </c>
      <c r="B13" s="77">
        <v>89</v>
      </c>
      <c r="C13" s="50">
        <f>B13/B17</f>
        <v>5.4870530209617754E-2</v>
      </c>
      <c r="D13" s="77">
        <v>35</v>
      </c>
      <c r="E13" s="50">
        <f>D13/D17</f>
        <v>7.5431034482758619E-2</v>
      </c>
      <c r="F13" s="77">
        <v>8</v>
      </c>
      <c r="G13" s="50">
        <f>F13/F17</f>
        <v>0.14814814814814814</v>
      </c>
      <c r="H13" s="77">
        <v>74</v>
      </c>
      <c r="I13" s="50">
        <f>H13/H17</f>
        <v>7.0142180094786732E-2</v>
      </c>
      <c r="J13" s="77">
        <v>38</v>
      </c>
      <c r="K13" s="50">
        <f>J13/J17</f>
        <v>9.0476190476190474E-2</v>
      </c>
      <c r="L13" s="51">
        <f t="shared" si="0"/>
        <v>244</v>
      </c>
      <c r="M13" s="45">
        <f>L13/L17</f>
        <v>6.7496542185338862E-2</v>
      </c>
      <c r="AC13" s="8" t="s">
        <v>41</v>
      </c>
    </row>
    <row r="14" spans="1:29" s="8" customFormat="1">
      <c r="A14" s="135" t="s">
        <v>62</v>
      </c>
      <c r="B14" s="77">
        <v>20</v>
      </c>
      <c r="C14" s="50">
        <f>B14/B17</f>
        <v>1.2330456226880395E-2</v>
      </c>
      <c r="D14" s="77">
        <v>3</v>
      </c>
      <c r="E14" s="50">
        <f>D14/D17</f>
        <v>6.4655172413793103E-3</v>
      </c>
      <c r="F14" s="77"/>
      <c r="G14" s="50">
        <f>F14/F17</f>
        <v>0</v>
      </c>
      <c r="H14" s="77">
        <v>63</v>
      </c>
      <c r="I14" s="50">
        <f>H14/H17</f>
        <v>5.9715639810426539E-2</v>
      </c>
      <c r="J14" s="77">
        <v>66</v>
      </c>
      <c r="K14" s="50">
        <f>J14/J17</f>
        <v>0.15714285714285714</v>
      </c>
      <c r="L14" s="51">
        <f t="shared" si="0"/>
        <v>152</v>
      </c>
      <c r="M14" s="45">
        <f>L14/L17</f>
        <v>4.2047026279391428E-2</v>
      </c>
    </row>
    <row r="15" spans="1:29" s="8" customFormat="1">
      <c r="A15" s="135" t="s">
        <v>63</v>
      </c>
      <c r="B15" s="77">
        <v>42</v>
      </c>
      <c r="C15" s="50">
        <f>B15/B17</f>
        <v>2.5893958076448828E-2</v>
      </c>
      <c r="D15" s="77">
        <v>8</v>
      </c>
      <c r="E15" s="50">
        <f>D15/D17</f>
        <v>1.7241379310344827E-2</v>
      </c>
      <c r="F15" s="77"/>
      <c r="G15" s="50">
        <f>F15/F17</f>
        <v>0</v>
      </c>
      <c r="H15" s="77">
        <v>13</v>
      </c>
      <c r="I15" s="50">
        <f>H15/H17</f>
        <v>1.2322274881516588E-2</v>
      </c>
      <c r="J15" s="77">
        <v>15</v>
      </c>
      <c r="K15" s="50">
        <f>J15/J17</f>
        <v>3.5714285714285712E-2</v>
      </c>
      <c r="L15" s="51">
        <f t="shared" si="0"/>
        <v>78</v>
      </c>
      <c r="M15" s="45">
        <f>L15/L17</f>
        <v>2.1576763485477178E-2</v>
      </c>
    </row>
    <row r="16" spans="1:29" s="8" customFormat="1">
      <c r="A16" s="135" t="s">
        <v>64</v>
      </c>
      <c r="B16" s="77">
        <v>3</v>
      </c>
      <c r="C16" s="50">
        <f>B16/B17</f>
        <v>1.8495684340320592E-3</v>
      </c>
      <c r="D16" s="77">
        <v>2</v>
      </c>
      <c r="E16" s="50">
        <f>D16/D17</f>
        <v>4.3103448275862068E-3</v>
      </c>
      <c r="F16" s="77"/>
      <c r="G16" s="50">
        <f>F16/F17</f>
        <v>0</v>
      </c>
      <c r="H16" s="77">
        <v>8</v>
      </c>
      <c r="I16" s="50">
        <f>H16/H17</f>
        <v>7.5829383886255926E-3</v>
      </c>
      <c r="J16" s="77">
        <v>5</v>
      </c>
      <c r="K16" s="50">
        <f>J16/J17</f>
        <v>1.1904761904761904E-2</v>
      </c>
      <c r="L16" s="51">
        <f t="shared" si="0"/>
        <v>18</v>
      </c>
      <c r="M16" s="45">
        <f>L16/L17</f>
        <v>4.9792531120331947E-3</v>
      </c>
      <c r="AC16" s="8" t="s">
        <v>42</v>
      </c>
    </row>
    <row r="17" spans="1:13" s="40" customFormat="1" ht="15" thickBot="1">
      <c r="A17" s="71" t="s">
        <v>14</v>
      </c>
      <c r="B17" s="72">
        <f>SUM(B10:B16)</f>
        <v>1622</v>
      </c>
      <c r="C17" s="73">
        <f>B17/B17</f>
        <v>1</v>
      </c>
      <c r="D17" s="72">
        <f>SUM(D10:D16)</f>
        <v>464</v>
      </c>
      <c r="E17" s="73">
        <f>D17/D17</f>
        <v>1</v>
      </c>
      <c r="F17" s="72">
        <f>SUM(F10:F16)</f>
        <v>54</v>
      </c>
      <c r="G17" s="73">
        <f>F17/F17</f>
        <v>1</v>
      </c>
      <c r="H17" s="72">
        <f>SUM(H10:H16)</f>
        <v>1055</v>
      </c>
      <c r="I17" s="73">
        <f>H17/H17</f>
        <v>1</v>
      </c>
      <c r="J17" s="72">
        <f>SUM(J10:J16)</f>
        <v>420</v>
      </c>
      <c r="K17" s="73">
        <f>J17/J17</f>
        <v>1</v>
      </c>
      <c r="L17" s="72">
        <f>SUM(L10:L16)</f>
        <v>3615</v>
      </c>
      <c r="M17" s="74">
        <f>L17/L17</f>
        <v>1</v>
      </c>
    </row>
    <row r="18" spans="1:13" ht="23.25" customHeight="1">
      <c r="A18" s="65"/>
    </row>
    <row r="21" spans="1:13">
      <c r="A21" s="42"/>
    </row>
    <row r="22" spans="1:13">
      <c r="A22" s="42"/>
    </row>
    <row r="23" spans="1:13">
      <c r="A23" s="42"/>
    </row>
    <row r="24" spans="1:13">
      <c r="A24" s="42"/>
    </row>
    <row r="25" spans="1:13">
      <c r="A25" s="42"/>
    </row>
    <row r="26" spans="1:13">
      <c r="A26" s="42"/>
    </row>
    <row r="27" spans="1:13">
      <c r="A27" s="42"/>
    </row>
  </sheetData>
  <mergeCells count="7">
    <mergeCell ref="B7:M7"/>
    <mergeCell ref="B8:C8"/>
    <mergeCell ref="D8:E8"/>
    <mergeCell ref="L8:M8"/>
    <mergeCell ref="F8:G8"/>
    <mergeCell ref="H8:I8"/>
    <mergeCell ref="J8:K8"/>
  </mergeCells>
  <phoneticPr fontId="37" type="noConversion"/>
  <pageMargins left="0.7" right="0.7" top="0.75" bottom="0.75" header="0.3" footer="0.3"/>
  <pageSetup paperSize="9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opLeftCell="A19" workbookViewId="0">
      <selection activeCell="Q10" sqref="Q10"/>
    </sheetView>
  </sheetViews>
  <sheetFormatPr defaultRowHeight="14.4"/>
  <cols>
    <col min="1" max="1" width="2.109375" customWidth="1"/>
    <col min="2" max="2" width="8.5546875" style="41" customWidth="1"/>
    <col min="3" max="3" width="5.88671875" style="41" customWidth="1"/>
    <col min="4" max="4" width="7" style="41" customWidth="1"/>
    <col min="5" max="5" width="6.33203125" style="41" customWidth="1"/>
    <col min="6" max="6" width="7.5546875" style="41" customWidth="1"/>
    <col min="7" max="7" width="5.33203125" style="41" customWidth="1"/>
    <col min="8" max="8" width="7.44140625" style="41" customWidth="1"/>
    <col min="9" max="9" width="6" style="41" customWidth="1"/>
    <col min="10" max="10" width="6.5546875" style="41" customWidth="1"/>
    <col min="11" max="11" width="6" style="41" customWidth="1"/>
    <col min="12" max="12" width="6.5546875" style="41" customWidth="1"/>
    <col min="13" max="13" width="6.88671875" style="41" customWidth="1"/>
    <col min="14" max="14" width="7.33203125" style="41" customWidth="1"/>
    <col min="15" max="15" width="7" style="41" customWidth="1"/>
    <col min="16" max="16" width="7.109375" customWidth="1"/>
  </cols>
  <sheetData>
    <row r="1" spans="1:29" ht="5.25" customHeight="1" thickBot="1"/>
    <row r="2" spans="1:29" s="34" customFormat="1" ht="13.2">
      <c r="B2" s="166" t="s">
        <v>101</v>
      </c>
      <c r="C2" s="167"/>
      <c r="D2" s="167"/>
      <c r="E2" s="167"/>
      <c r="F2" s="167"/>
      <c r="G2" s="168"/>
      <c r="H2" s="168"/>
      <c r="I2" s="167"/>
      <c r="J2" s="167"/>
      <c r="K2" s="167"/>
      <c r="L2" s="167"/>
      <c r="M2" s="167"/>
      <c r="N2" s="169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3.2">
      <c r="B3" s="170" t="s">
        <v>140</v>
      </c>
      <c r="C3" s="164"/>
      <c r="D3" s="164"/>
      <c r="E3" s="164"/>
      <c r="F3" s="164"/>
      <c r="G3" s="165"/>
      <c r="H3" s="165"/>
      <c r="I3" s="164"/>
      <c r="J3" s="164"/>
      <c r="K3" s="164"/>
      <c r="L3" s="164"/>
      <c r="M3" s="164"/>
      <c r="N3" s="171"/>
      <c r="Y3" s="37"/>
      <c r="Z3" s="37"/>
      <c r="AA3" s="37"/>
      <c r="AB3" s="37"/>
      <c r="AC3" s="37"/>
    </row>
    <row r="4" spans="1:29">
      <c r="B4" s="53"/>
      <c r="C4" s="234" t="s">
        <v>53</v>
      </c>
      <c r="D4" s="234"/>
      <c r="E4" s="234" t="s">
        <v>54</v>
      </c>
      <c r="F4" s="234"/>
      <c r="G4" s="234" t="s">
        <v>55</v>
      </c>
      <c r="H4" s="234"/>
      <c r="I4" s="234" t="s">
        <v>56</v>
      </c>
      <c r="J4" s="234"/>
      <c r="K4" s="234" t="s">
        <v>57</v>
      </c>
      <c r="L4" s="234"/>
      <c r="M4" s="234" t="s">
        <v>19</v>
      </c>
      <c r="N4" s="235"/>
    </row>
    <row r="5" spans="1:29">
      <c r="B5" s="53"/>
      <c r="C5" s="184" t="s">
        <v>67</v>
      </c>
      <c r="D5" s="184" t="s">
        <v>23</v>
      </c>
      <c r="E5" s="184" t="s">
        <v>67</v>
      </c>
      <c r="F5" s="184" t="s">
        <v>23</v>
      </c>
      <c r="G5" s="184" t="s">
        <v>67</v>
      </c>
      <c r="H5" s="184" t="s">
        <v>23</v>
      </c>
      <c r="I5" s="184" t="s">
        <v>67</v>
      </c>
      <c r="J5" s="184" t="s">
        <v>23</v>
      </c>
      <c r="K5" s="184" t="s">
        <v>67</v>
      </c>
      <c r="L5" s="184" t="s">
        <v>23</v>
      </c>
      <c r="M5" s="184" t="s">
        <v>67</v>
      </c>
      <c r="N5" s="185" t="s">
        <v>23</v>
      </c>
    </row>
    <row r="6" spans="1:29">
      <c r="A6" s="42"/>
      <c r="B6" s="134" t="s">
        <v>128</v>
      </c>
      <c r="C6" s="77"/>
      <c r="D6" s="46"/>
      <c r="E6" s="77"/>
      <c r="F6" s="46"/>
      <c r="G6" s="77"/>
      <c r="H6" s="46"/>
      <c r="I6" s="77"/>
      <c r="J6" s="46"/>
      <c r="K6" s="77">
        <v>1</v>
      </c>
      <c r="L6" s="46">
        <f>K6/$K$29</f>
        <v>2.6315789473684209E-2</v>
      </c>
      <c r="M6" s="52">
        <f>SUM(C6,E6,G6,I6,K6)</f>
        <v>1</v>
      </c>
      <c r="N6" s="54">
        <f t="shared" ref="N6:N27" si="0">M6/$M$29</f>
        <v>4.11522633744856E-3</v>
      </c>
      <c r="O6" s="13"/>
      <c r="P6" s="42"/>
    </row>
    <row r="7" spans="1:29">
      <c r="A7" s="42"/>
      <c r="B7" s="134" t="s">
        <v>111</v>
      </c>
      <c r="C7" s="77">
        <v>20</v>
      </c>
      <c r="D7" s="46">
        <f>C7/$C$29</f>
        <v>0.2247191011235955</v>
      </c>
      <c r="E7" s="77">
        <v>7</v>
      </c>
      <c r="F7" s="46">
        <f>E7/E29</f>
        <v>0.2</v>
      </c>
      <c r="G7" s="77">
        <v>1</v>
      </c>
      <c r="H7" s="46"/>
      <c r="I7" s="77">
        <v>14</v>
      </c>
      <c r="J7" s="46">
        <f>I7/$I$29</f>
        <v>0.19178082191780821</v>
      </c>
      <c r="K7" s="77">
        <v>8</v>
      </c>
      <c r="L7" s="46">
        <f>K7/$K$29</f>
        <v>0.21052631578947367</v>
      </c>
      <c r="M7" s="52">
        <f t="shared" ref="M7:M27" si="1">SUM(C7,E7,G7,I7,K7)</f>
        <v>50</v>
      </c>
      <c r="N7" s="54">
        <f t="shared" si="0"/>
        <v>0.20576131687242799</v>
      </c>
      <c r="O7" s="13"/>
      <c r="P7" s="42"/>
    </row>
    <row r="8" spans="1:29">
      <c r="A8" s="42"/>
      <c r="B8" s="134" t="s">
        <v>138</v>
      </c>
      <c r="C8" s="77"/>
      <c r="D8" s="46"/>
      <c r="E8" s="77"/>
      <c r="F8" s="46">
        <f>E8/E29</f>
        <v>0</v>
      </c>
      <c r="G8" s="77"/>
      <c r="H8" s="46">
        <f>G8/G29</f>
        <v>0</v>
      </c>
      <c r="I8" s="77">
        <v>1</v>
      </c>
      <c r="J8" s="46">
        <f>I8/$I$29</f>
        <v>1.3698630136986301E-2</v>
      </c>
      <c r="K8" s="77"/>
      <c r="L8" s="46">
        <f>K8/$K$29</f>
        <v>0</v>
      </c>
      <c r="M8" s="52">
        <f t="shared" si="1"/>
        <v>1</v>
      </c>
      <c r="N8" s="54">
        <f t="shared" si="0"/>
        <v>4.11522633744856E-3</v>
      </c>
      <c r="O8" s="13"/>
      <c r="P8" s="42"/>
    </row>
    <row r="9" spans="1:29">
      <c r="A9" s="42"/>
      <c r="B9" s="134" t="s">
        <v>112</v>
      </c>
      <c r="C9" s="77"/>
      <c r="D9" s="46"/>
      <c r="E9" s="77">
        <v>1</v>
      </c>
      <c r="F9" s="46"/>
      <c r="G9" s="77">
        <v>2</v>
      </c>
      <c r="H9" s="46"/>
      <c r="I9" s="77">
        <v>2</v>
      </c>
      <c r="J9" s="46"/>
      <c r="K9" s="77">
        <v>1</v>
      </c>
      <c r="L9" s="46">
        <f>K9/$K$29</f>
        <v>2.6315789473684209E-2</v>
      </c>
      <c r="M9" s="52">
        <f t="shared" si="1"/>
        <v>6</v>
      </c>
      <c r="N9" s="54">
        <f t="shared" si="0"/>
        <v>2.4691358024691357E-2</v>
      </c>
      <c r="O9" s="13"/>
      <c r="P9" s="42"/>
    </row>
    <row r="10" spans="1:29">
      <c r="A10" s="42"/>
      <c r="B10" s="134" t="s">
        <v>113</v>
      </c>
      <c r="C10" s="77"/>
      <c r="D10" s="46">
        <f>C10/$C$29</f>
        <v>0</v>
      </c>
      <c r="E10" s="77"/>
      <c r="F10" s="46"/>
      <c r="G10" s="77"/>
      <c r="H10" s="46"/>
      <c r="I10" s="77"/>
      <c r="J10" s="46"/>
      <c r="K10" s="77">
        <v>1</v>
      </c>
      <c r="L10" s="46"/>
      <c r="M10" s="52">
        <f t="shared" si="1"/>
        <v>1</v>
      </c>
      <c r="N10" s="54">
        <f t="shared" si="0"/>
        <v>4.11522633744856E-3</v>
      </c>
      <c r="O10" s="13"/>
      <c r="P10" s="42"/>
    </row>
    <row r="11" spans="1:29">
      <c r="A11" s="42"/>
      <c r="B11" s="134" t="s">
        <v>114</v>
      </c>
      <c r="C11" s="77">
        <v>1</v>
      </c>
      <c r="D11" s="46">
        <f>C11/$C$29</f>
        <v>1.1235955056179775E-2</v>
      </c>
      <c r="E11" s="77"/>
      <c r="F11" s="46"/>
      <c r="G11" s="77"/>
      <c r="H11" s="46"/>
      <c r="I11" s="77"/>
      <c r="J11" s="46"/>
      <c r="K11" s="77"/>
      <c r="L11" s="46"/>
      <c r="M11" s="52">
        <f t="shared" si="1"/>
        <v>1</v>
      </c>
      <c r="N11" s="54">
        <f t="shared" si="0"/>
        <v>4.11522633744856E-3</v>
      </c>
      <c r="O11" s="13"/>
      <c r="P11" s="42"/>
    </row>
    <row r="12" spans="1:29">
      <c r="A12" s="42"/>
      <c r="B12" s="134" t="s">
        <v>131</v>
      </c>
      <c r="C12" s="77">
        <v>1</v>
      </c>
      <c r="D12" s="46">
        <f>C12/$C$29</f>
        <v>1.1235955056179775E-2</v>
      </c>
      <c r="E12" s="77"/>
      <c r="F12" s="46"/>
      <c r="G12" s="77"/>
      <c r="H12" s="46"/>
      <c r="I12" s="77"/>
      <c r="J12" s="46"/>
      <c r="K12" s="77"/>
      <c r="L12" s="46">
        <f>K12/$K$29</f>
        <v>0</v>
      </c>
      <c r="M12" s="52">
        <f t="shared" si="1"/>
        <v>1</v>
      </c>
      <c r="N12" s="54">
        <f t="shared" si="0"/>
        <v>4.11522633744856E-3</v>
      </c>
      <c r="O12" s="13"/>
      <c r="P12" s="42"/>
    </row>
    <row r="13" spans="1:29">
      <c r="A13" s="42"/>
      <c r="B13" s="134" t="s">
        <v>115</v>
      </c>
      <c r="C13" s="77">
        <v>4</v>
      </c>
      <c r="D13" s="46">
        <f>C13/$C$29</f>
        <v>4.49438202247191E-2</v>
      </c>
      <c r="E13" s="77"/>
      <c r="F13" s="46">
        <f>E13/E29</f>
        <v>0</v>
      </c>
      <c r="G13" s="77"/>
      <c r="H13" s="46">
        <f>G13/G29</f>
        <v>0</v>
      </c>
      <c r="I13" s="77"/>
      <c r="J13" s="46">
        <f>I13/$I$29</f>
        <v>0</v>
      </c>
      <c r="K13" s="77"/>
      <c r="L13" s="46">
        <f>K13/$K$29</f>
        <v>0</v>
      </c>
      <c r="M13" s="52">
        <f t="shared" si="1"/>
        <v>4</v>
      </c>
      <c r="N13" s="54">
        <f t="shared" si="0"/>
        <v>1.646090534979424E-2</v>
      </c>
      <c r="O13" s="13"/>
      <c r="P13" s="42"/>
    </row>
    <row r="14" spans="1:29">
      <c r="A14" s="42"/>
      <c r="B14" s="134" t="s">
        <v>116</v>
      </c>
      <c r="C14" s="77">
        <v>8</v>
      </c>
      <c r="D14" s="46">
        <f>C14/$C$29</f>
        <v>8.98876404494382E-2</v>
      </c>
      <c r="E14" s="77">
        <v>5</v>
      </c>
      <c r="F14" s="46"/>
      <c r="G14" s="77">
        <v>3</v>
      </c>
      <c r="H14" s="46"/>
      <c r="I14" s="77">
        <v>11</v>
      </c>
      <c r="J14" s="46"/>
      <c r="K14" s="77">
        <v>9</v>
      </c>
      <c r="L14" s="46"/>
      <c r="M14" s="52">
        <f t="shared" si="1"/>
        <v>36</v>
      </c>
      <c r="N14" s="54">
        <f t="shared" si="0"/>
        <v>0.14814814814814814</v>
      </c>
      <c r="O14" s="13"/>
      <c r="P14" s="42"/>
    </row>
    <row r="15" spans="1:29">
      <c r="A15" s="42"/>
      <c r="B15" s="134" t="s">
        <v>117</v>
      </c>
      <c r="C15" s="77">
        <v>1</v>
      </c>
      <c r="D15" s="46"/>
      <c r="E15" s="77"/>
      <c r="F15" s="46"/>
      <c r="G15" s="77"/>
      <c r="H15" s="46">
        <f>G15/G29</f>
        <v>0</v>
      </c>
      <c r="I15" s="77"/>
      <c r="J15" s="46"/>
      <c r="K15" s="77"/>
      <c r="L15" s="46">
        <f>K15/$K$29</f>
        <v>0</v>
      </c>
      <c r="M15" s="52">
        <f t="shared" si="1"/>
        <v>1</v>
      </c>
      <c r="N15" s="54">
        <f t="shared" si="0"/>
        <v>4.11522633744856E-3</v>
      </c>
      <c r="O15" s="13"/>
      <c r="P15" s="42"/>
    </row>
    <row r="16" spans="1:29">
      <c r="A16" s="42"/>
      <c r="B16" s="134" t="s">
        <v>118</v>
      </c>
      <c r="C16" s="77"/>
      <c r="D16" s="46">
        <f>C16/$C$29</f>
        <v>0</v>
      </c>
      <c r="E16" s="77"/>
      <c r="F16" s="46">
        <f>E16/E29</f>
        <v>0</v>
      </c>
      <c r="G16" s="77">
        <v>1</v>
      </c>
      <c r="H16" s="46">
        <f>G16/G29</f>
        <v>0.125</v>
      </c>
      <c r="I16" s="77">
        <v>1</v>
      </c>
      <c r="J16" s="46">
        <f>I16/$I$29</f>
        <v>1.3698630136986301E-2</v>
      </c>
      <c r="K16" s="77">
        <v>1</v>
      </c>
      <c r="L16" s="46">
        <f>K16/$K$29</f>
        <v>2.6315789473684209E-2</v>
      </c>
      <c r="M16" s="52">
        <f t="shared" si="1"/>
        <v>3</v>
      </c>
      <c r="N16" s="54">
        <f t="shared" si="0"/>
        <v>1.2345679012345678E-2</v>
      </c>
      <c r="O16" s="13"/>
      <c r="P16" s="42"/>
    </row>
    <row r="17" spans="1:16">
      <c r="A17" s="42"/>
      <c r="B17" s="134" t="s">
        <v>119</v>
      </c>
      <c r="C17" s="77">
        <v>22</v>
      </c>
      <c r="D17" s="46">
        <f>C17/$C$29</f>
        <v>0.24719101123595505</v>
      </c>
      <c r="E17" s="77">
        <v>8</v>
      </c>
      <c r="F17" s="46">
        <f>E17/E29</f>
        <v>0.22857142857142856</v>
      </c>
      <c r="G17" s="77">
        <v>1</v>
      </c>
      <c r="H17" s="46"/>
      <c r="I17" s="77">
        <v>23</v>
      </c>
      <c r="J17" s="46"/>
      <c r="K17" s="77">
        <v>12</v>
      </c>
      <c r="L17" s="46"/>
      <c r="M17" s="52">
        <f t="shared" si="1"/>
        <v>66</v>
      </c>
      <c r="N17" s="54">
        <f t="shared" si="0"/>
        <v>0.27160493827160492</v>
      </c>
      <c r="O17" s="13"/>
      <c r="P17" s="42"/>
    </row>
    <row r="18" spans="1:16">
      <c r="A18" s="42"/>
      <c r="B18" s="134" t="s">
        <v>120</v>
      </c>
      <c r="C18" s="77">
        <v>1</v>
      </c>
      <c r="D18" s="46"/>
      <c r="E18" s="77">
        <v>1</v>
      </c>
      <c r="F18" s="46"/>
      <c r="G18" s="77"/>
      <c r="H18" s="46"/>
      <c r="I18" s="77"/>
      <c r="J18" s="46">
        <f>I18/$I$29</f>
        <v>0</v>
      </c>
      <c r="K18" s="77"/>
      <c r="L18" s="46"/>
      <c r="M18" s="52">
        <f t="shared" si="1"/>
        <v>2</v>
      </c>
      <c r="N18" s="54">
        <f t="shared" si="0"/>
        <v>8.23045267489712E-3</v>
      </c>
      <c r="O18" s="13"/>
      <c r="P18" s="42"/>
    </row>
    <row r="19" spans="1:16">
      <c r="A19" s="42"/>
      <c r="B19" s="134" t="s">
        <v>121</v>
      </c>
      <c r="C19" s="77"/>
      <c r="D19" s="46"/>
      <c r="E19" s="77"/>
      <c r="F19" s="46">
        <f>E19/$C$29</f>
        <v>0</v>
      </c>
      <c r="G19" s="77"/>
      <c r="H19" s="46"/>
      <c r="I19" s="77">
        <v>2</v>
      </c>
      <c r="J19" s="46">
        <f>I19/$I$29</f>
        <v>2.7397260273972601E-2</v>
      </c>
      <c r="K19" s="77"/>
      <c r="L19" s="46"/>
      <c r="M19" s="52">
        <f t="shared" si="1"/>
        <v>2</v>
      </c>
      <c r="N19" s="54">
        <f t="shared" si="0"/>
        <v>8.23045267489712E-3</v>
      </c>
      <c r="O19" s="13"/>
      <c r="P19" s="42"/>
    </row>
    <row r="20" spans="1:16">
      <c r="A20" s="42"/>
      <c r="B20" s="134" t="s">
        <v>139</v>
      </c>
      <c r="C20" s="77"/>
      <c r="D20" s="46">
        <f t="shared" ref="D20" si="2">C20/$C$29</f>
        <v>0</v>
      </c>
      <c r="E20" s="77">
        <v>1</v>
      </c>
      <c r="F20" s="46">
        <f>E20/$C$29</f>
        <v>1.1235955056179775E-2</v>
      </c>
      <c r="G20" s="77"/>
      <c r="H20" s="46"/>
      <c r="I20" s="77"/>
      <c r="J20" s="46"/>
      <c r="K20" s="77"/>
      <c r="L20" s="46"/>
      <c r="M20" s="52">
        <f t="shared" si="1"/>
        <v>1</v>
      </c>
      <c r="N20" s="54">
        <f t="shared" si="0"/>
        <v>4.11522633744856E-3</v>
      </c>
      <c r="O20" s="13"/>
      <c r="P20" s="42"/>
    </row>
    <row r="21" spans="1:16">
      <c r="A21" s="42"/>
      <c r="B21" s="134" t="s">
        <v>122</v>
      </c>
      <c r="C21" s="77">
        <v>1</v>
      </c>
      <c r="D21" s="46"/>
      <c r="E21" s="77">
        <v>1</v>
      </c>
      <c r="F21" s="46">
        <f>E21/$C$29</f>
        <v>1.1235955056179775E-2</v>
      </c>
      <c r="G21" s="77"/>
      <c r="H21" s="46"/>
      <c r="I21" s="77">
        <v>2</v>
      </c>
      <c r="J21" s="46"/>
      <c r="K21" s="77"/>
      <c r="L21" s="46"/>
      <c r="M21" s="52">
        <f t="shared" si="1"/>
        <v>4</v>
      </c>
      <c r="N21" s="54">
        <f t="shared" si="0"/>
        <v>1.646090534979424E-2</v>
      </c>
      <c r="O21" s="13"/>
      <c r="P21" s="42"/>
    </row>
    <row r="22" spans="1:16">
      <c r="A22" s="42"/>
      <c r="B22" s="134" t="s">
        <v>129</v>
      </c>
      <c r="C22" s="77">
        <v>1</v>
      </c>
      <c r="D22" s="46">
        <f>C22/$C$29</f>
        <v>1.1235955056179775E-2</v>
      </c>
      <c r="E22" s="77">
        <v>1</v>
      </c>
      <c r="F22" s="46">
        <f>E22/$C$29</f>
        <v>1.1235955056179775E-2</v>
      </c>
      <c r="G22" s="77"/>
      <c r="H22" s="46"/>
      <c r="I22" s="77"/>
      <c r="J22" s="46">
        <f>I22/$I$29</f>
        <v>0</v>
      </c>
      <c r="K22" s="77"/>
      <c r="L22" s="46">
        <f t="shared" ref="L22" si="3">K22/$K$29</f>
        <v>0</v>
      </c>
      <c r="M22" s="52">
        <f t="shared" si="1"/>
        <v>2</v>
      </c>
      <c r="N22" s="54">
        <f t="shared" si="0"/>
        <v>8.23045267489712E-3</v>
      </c>
      <c r="O22" s="13"/>
      <c r="P22" s="42"/>
    </row>
    <row r="23" spans="1:16">
      <c r="A23" s="42"/>
      <c r="B23" s="134" t="s">
        <v>130</v>
      </c>
      <c r="C23" s="77"/>
      <c r="D23" s="46">
        <f>C23/$C$29</f>
        <v>0</v>
      </c>
      <c r="E23" s="77">
        <v>1</v>
      </c>
      <c r="F23" s="46">
        <f>E23/$C$29</f>
        <v>1.1235955056179775E-2</v>
      </c>
      <c r="G23" s="77"/>
      <c r="H23" s="46"/>
      <c r="I23" s="77"/>
      <c r="J23" s="46">
        <f>I23/$I$29</f>
        <v>0</v>
      </c>
      <c r="K23" s="77"/>
      <c r="L23" s="46">
        <f>K23/$K$29</f>
        <v>0</v>
      </c>
      <c r="M23" s="52">
        <f t="shared" si="1"/>
        <v>1</v>
      </c>
      <c r="N23" s="54">
        <f t="shared" si="0"/>
        <v>4.11522633744856E-3</v>
      </c>
      <c r="O23" s="13"/>
      <c r="P23" s="42"/>
    </row>
    <row r="24" spans="1:16">
      <c r="A24" s="42"/>
      <c r="B24" s="134" t="s">
        <v>123</v>
      </c>
      <c r="C24" s="77">
        <v>2</v>
      </c>
      <c r="D24" s="46"/>
      <c r="E24" s="77">
        <v>2</v>
      </c>
      <c r="F24" s="46"/>
      <c r="G24" s="77"/>
      <c r="H24" s="46"/>
      <c r="I24" s="77">
        <v>4</v>
      </c>
      <c r="J24" s="46"/>
      <c r="K24" s="77">
        <v>1</v>
      </c>
      <c r="L24" s="46">
        <f>K24/$K$29</f>
        <v>2.6315789473684209E-2</v>
      </c>
      <c r="M24" s="52">
        <f t="shared" si="1"/>
        <v>9</v>
      </c>
      <c r="N24" s="54">
        <f t="shared" si="0"/>
        <v>3.7037037037037035E-2</v>
      </c>
      <c r="O24" s="13"/>
      <c r="P24" s="42"/>
    </row>
    <row r="25" spans="1:16">
      <c r="A25" s="42"/>
      <c r="B25" s="134" t="s">
        <v>124</v>
      </c>
      <c r="C25" s="77">
        <v>26</v>
      </c>
      <c r="D25" s="46">
        <f>C25/$C$29</f>
        <v>0.29213483146067415</v>
      </c>
      <c r="E25" s="77">
        <v>6</v>
      </c>
      <c r="F25" s="46">
        <f>E25/$C$29</f>
        <v>6.741573033707865E-2</v>
      </c>
      <c r="G25" s="77"/>
      <c r="H25" s="46"/>
      <c r="I25" s="77">
        <v>11</v>
      </c>
      <c r="J25" s="46">
        <f>I25/$I$29</f>
        <v>0.15068493150684931</v>
      </c>
      <c r="K25" s="77">
        <v>3</v>
      </c>
      <c r="L25" s="46"/>
      <c r="M25" s="52">
        <f t="shared" si="1"/>
        <v>46</v>
      </c>
      <c r="N25" s="54">
        <f t="shared" si="0"/>
        <v>0.18930041152263374</v>
      </c>
      <c r="O25" s="13"/>
      <c r="P25" s="42"/>
    </row>
    <row r="26" spans="1:16">
      <c r="A26" s="42"/>
      <c r="B26" s="134" t="s">
        <v>125</v>
      </c>
      <c r="C26" s="77"/>
      <c r="D26" s="46"/>
      <c r="E26" s="77"/>
      <c r="F26" s="46">
        <f>E26/$C$29</f>
        <v>0</v>
      </c>
      <c r="G26" s="77"/>
      <c r="H26" s="46"/>
      <c r="I26" s="77"/>
      <c r="J26" s="46"/>
      <c r="K26" s="77">
        <v>1</v>
      </c>
      <c r="L26" s="46"/>
      <c r="M26" s="52">
        <f t="shared" si="1"/>
        <v>1</v>
      </c>
      <c r="N26" s="54">
        <f t="shared" si="0"/>
        <v>4.11522633744856E-3</v>
      </c>
      <c r="O26" s="13"/>
      <c r="P26" s="42"/>
    </row>
    <row r="27" spans="1:16">
      <c r="A27" s="42"/>
      <c r="B27" s="134" t="s">
        <v>126</v>
      </c>
      <c r="C27" s="77">
        <v>1</v>
      </c>
      <c r="D27" s="46"/>
      <c r="E27" s="77">
        <v>1</v>
      </c>
      <c r="F27" s="46"/>
      <c r="G27" s="77"/>
      <c r="H27" s="46"/>
      <c r="I27" s="77">
        <v>2</v>
      </c>
      <c r="J27" s="46">
        <f>I27/$I$29</f>
        <v>2.7397260273972601E-2</v>
      </c>
      <c r="K27" s="77"/>
      <c r="L27" s="46"/>
      <c r="M27" s="52">
        <f t="shared" si="1"/>
        <v>4</v>
      </c>
      <c r="N27" s="54">
        <f t="shared" si="0"/>
        <v>1.646090534979424E-2</v>
      </c>
      <c r="O27" s="13"/>
      <c r="P27" s="42"/>
    </row>
    <row r="28" spans="1:16">
      <c r="A28" s="42"/>
      <c r="B28" s="134" t="s">
        <v>127</v>
      </c>
      <c r="C28" s="77"/>
      <c r="D28" s="46"/>
      <c r="E28" s="77"/>
      <c r="F28" s="46"/>
      <c r="G28" s="77"/>
      <c r="H28" s="46"/>
      <c r="I28" s="77">
        <v>1</v>
      </c>
      <c r="J28" s="46"/>
      <c r="K28" s="77"/>
      <c r="L28" s="46"/>
      <c r="M28" s="52"/>
      <c r="N28" s="54"/>
      <c r="O28" s="13"/>
      <c r="P28" s="42"/>
    </row>
    <row r="29" spans="1:16" ht="15" thickBot="1">
      <c r="A29" s="42"/>
      <c r="B29" s="174" t="s">
        <v>70</v>
      </c>
      <c r="C29" s="175">
        <f>SUM(C6:C27)</f>
        <v>89</v>
      </c>
      <c r="D29" s="176">
        <f>C29/C29</f>
        <v>1</v>
      </c>
      <c r="E29" s="175">
        <f>SUM(E6:E27)</f>
        <v>35</v>
      </c>
      <c r="F29" s="176">
        <f>E29/E29</f>
        <v>1</v>
      </c>
      <c r="G29" s="175">
        <f>SUM(G6:G27)</f>
        <v>8</v>
      </c>
      <c r="H29" s="176">
        <f>G29/G29</f>
        <v>1</v>
      </c>
      <c r="I29" s="175">
        <f>SUM(I6:I27)</f>
        <v>73</v>
      </c>
      <c r="J29" s="176">
        <f>I29/I29</f>
        <v>1</v>
      </c>
      <c r="K29" s="175">
        <f>SUM(K6:K27)</f>
        <v>38</v>
      </c>
      <c r="L29" s="176">
        <f>K29/K29</f>
        <v>1</v>
      </c>
      <c r="M29" s="175">
        <f>SUM(M6:M27)</f>
        <v>243</v>
      </c>
      <c r="N29" s="193">
        <f>M29/M29</f>
        <v>1</v>
      </c>
      <c r="O29" s="13"/>
      <c r="P29" s="42"/>
    </row>
    <row r="30" spans="1:16">
      <c r="B30" s="42"/>
    </row>
    <row r="31" spans="1:16">
      <c r="B31" s="42"/>
    </row>
    <row r="32" spans="1:16">
      <c r="B32" s="42"/>
    </row>
    <row r="33" spans="2:2">
      <c r="B33" s="42"/>
    </row>
    <row r="34" spans="2:2">
      <c r="B34" s="42"/>
    </row>
    <row r="35" spans="2:2">
      <c r="B35" s="42"/>
    </row>
    <row r="36" spans="2:2">
      <c r="B36" s="42"/>
    </row>
    <row r="37" spans="2:2">
      <c r="B37" s="42"/>
    </row>
    <row r="38" spans="2:2">
      <c r="B38" s="42"/>
    </row>
    <row r="39" spans="2:2">
      <c r="B39" s="42"/>
    </row>
    <row r="40" spans="2:2">
      <c r="B40" s="42"/>
    </row>
    <row r="41" spans="2:2">
      <c r="B41" s="42"/>
    </row>
    <row r="42" spans="2:2">
      <c r="B42" s="42"/>
    </row>
    <row r="43" spans="2:2">
      <c r="B43" s="42"/>
    </row>
    <row r="44" spans="2:2">
      <c r="B44" s="42"/>
    </row>
    <row r="45" spans="2:2">
      <c r="B45" s="42"/>
    </row>
    <row r="46" spans="2:2">
      <c r="B46" s="42"/>
    </row>
    <row r="47" spans="2:2">
      <c r="B47" s="42"/>
    </row>
    <row r="48" spans="2:2">
      <c r="B48" s="42"/>
    </row>
    <row r="49" spans="2:2">
      <c r="B49" s="42"/>
    </row>
    <row r="50" spans="2:2">
      <c r="B50" s="42"/>
    </row>
    <row r="51" spans="2:2">
      <c r="B51" s="42"/>
    </row>
    <row r="52" spans="2:2">
      <c r="B52" s="42"/>
    </row>
    <row r="53" spans="2:2">
      <c r="B53" s="42"/>
    </row>
    <row r="54" spans="2:2">
      <c r="B54" s="42"/>
    </row>
    <row r="55" spans="2:2">
      <c r="B55" s="42"/>
    </row>
    <row r="56" spans="2:2">
      <c r="B56" s="42"/>
    </row>
    <row r="57" spans="2:2">
      <c r="B57" s="42"/>
    </row>
    <row r="58" spans="2:2">
      <c r="B58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</cp:lastModifiedBy>
  <cp:lastPrinted>2020-04-07T07:38:43Z</cp:lastPrinted>
  <dcterms:created xsi:type="dcterms:W3CDTF">2010-12-15T07:52:14Z</dcterms:created>
  <dcterms:modified xsi:type="dcterms:W3CDTF">2020-05-18T06:48:09Z</dcterms:modified>
</cp:coreProperties>
</file>